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M:\CROPS\Sugar and Sweeteners\YEARBOOK\NEW TABLES\"/>
    </mc:Choice>
  </mc:AlternateContent>
  <xr:revisionPtr revIDLastSave="0" documentId="13_ncr:1_{C92C6079-6B7F-4EA1-B482-3ADC9E5EB070}" xr6:coauthVersionLast="47" xr6:coauthVersionMax="47" xr10:uidLastSave="{00000000-0000-0000-0000-000000000000}"/>
  <bookViews>
    <workbookView xWindow="-120" yWindow="-120" windowWidth="20730" windowHeight="11160" xr2:uid="{00000000-000D-0000-FFFF-FFFF00000000}"/>
  </bookViews>
  <sheets>
    <sheet name="Contents" sheetId="1" r:id="rId1"/>
    <sheet name="Table46" sheetId="9" r:id="rId2"/>
    <sheet name="Table47" sheetId="8" r:id="rId3"/>
    <sheet name="Table48" sheetId="7" r:id="rId4"/>
  </sheets>
  <definedNames>
    <definedName name="_xlnm._FilterDatabase" localSheetId="3" hidden="1">Table48!$A$5:$AI$138</definedName>
    <definedName name="_xlnm.Print_Area" localSheetId="1">Table46!$A$1:$J$48</definedName>
    <definedName name="_xlnm.Print_Area" localSheetId="2">Table47!$A$1:$H$463</definedName>
    <definedName name="_xlnm.Print_Titles" localSheetId="2">Table47!$1:$4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4" i="8" l="1"/>
  <c r="G433" i="8"/>
  <c r="C433" i="8"/>
  <c r="G432" i="8"/>
  <c r="G431" i="8"/>
  <c r="C431" i="8"/>
  <c r="G430" i="8"/>
  <c r="G429" i="8"/>
  <c r="C429" i="8"/>
  <c r="G428" i="8"/>
  <c r="G427" i="8"/>
  <c r="C427" i="8"/>
  <c r="G426" i="8"/>
  <c r="G425" i="8"/>
  <c r="C425" i="8"/>
  <c r="G424" i="8"/>
  <c r="G423" i="8"/>
  <c r="C423" i="8"/>
  <c r="G422" i="8"/>
  <c r="G421" i="8"/>
  <c r="C421" i="8"/>
  <c r="G420" i="8"/>
  <c r="G419" i="8"/>
  <c r="C419" i="8"/>
  <c r="G418" i="8"/>
  <c r="G417" i="8"/>
  <c r="C417" i="8"/>
  <c r="G416" i="8"/>
  <c r="G415" i="8"/>
  <c r="C415" i="8"/>
  <c r="G414" i="8"/>
  <c r="G413" i="8"/>
  <c r="C413" i="8"/>
  <c r="G412" i="8"/>
  <c r="G411" i="8"/>
  <c r="C411" i="8"/>
  <c r="G410" i="8"/>
  <c r="G409" i="8"/>
  <c r="C409" i="8"/>
  <c r="G408" i="8"/>
  <c r="G407" i="8"/>
  <c r="C407" i="8"/>
  <c r="G406" i="8"/>
  <c r="G405" i="8"/>
  <c r="C405" i="8"/>
  <c r="G404" i="8"/>
  <c r="G403" i="8"/>
  <c r="C403" i="8"/>
  <c r="G402" i="8"/>
  <c r="G401" i="8"/>
  <c r="C401" i="8"/>
  <c r="G400" i="8"/>
  <c r="G399" i="8"/>
  <c r="C399" i="8"/>
  <c r="G398" i="8"/>
  <c r="G397" i="8"/>
  <c r="C397" i="8"/>
  <c r="G394" i="8"/>
  <c r="C394" i="8"/>
  <c r="G392" i="8"/>
  <c r="C392" i="8"/>
  <c r="G390" i="8"/>
  <c r="C390" i="8"/>
  <c r="G388" i="8"/>
  <c r="C388" i="8"/>
  <c r="G386" i="8"/>
  <c r="C386" i="8"/>
  <c r="G384" i="8"/>
  <c r="C384" i="8"/>
  <c r="G382" i="8"/>
  <c r="C382" i="8"/>
  <c r="G380" i="8"/>
  <c r="C380" i="8"/>
  <c r="G378" i="8"/>
  <c r="C378" i="8"/>
  <c r="G376" i="8"/>
  <c r="C376" i="8"/>
  <c r="G374" i="8"/>
  <c r="C374" i="8"/>
  <c r="G372" i="8"/>
  <c r="C372" i="8"/>
  <c r="G370" i="8"/>
  <c r="C370" i="8"/>
  <c r="G368" i="8"/>
  <c r="C368" i="8"/>
  <c r="G366" i="8"/>
  <c r="C366" i="8"/>
  <c r="G364" i="8"/>
  <c r="C364" i="8"/>
  <c r="G362" i="8"/>
  <c r="C362" i="8"/>
  <c r="G360" i="8"/>
  <c r="C360" i="8"/>
  <c r="G358" i="8"/>
  <c r="C358" i="8"/>
  <c r="G356" i="8"/>
  <c r="C356" i="8"/>
  <c r="G355" i="8"/>
  <c r="C355" i="8"/>
  <c r="G354" i="8"/>
  <c r="C354" i="8"/>
  <c r="G353" i="8"/>
  <c r="C353" i="8"/>
  <c r="G352" i="8"/>
  <c r="C352" i="8"/>
  <c r="G351" i="8"/>
  <c r="C351" i="8"/>
  <c r="G350" i="8"/>
  <c r="C350" i="8"/>
  <c r="G349" i="8"/>
  <c r="C349" i="8"/>
  <c r="G348" i="8"/>
  <c r="C348" i="8"/>
  <c r="G347" i="8"/>
  <c r="C347" i="8"/>
  <c r="G346" i="8"/>
  <c r="C346" i="8"/>
  <c r="G345" i="8"/>
  <c r="C345" i="8"/>
  <c r="G344" i="8"/>
  <c r="C344" i="8"/>
  <c r="G343" i="8"/>
  <c r="C343" i="8"/>
  <c r="G342" i="8"/>
  <c r="C342" i="8"/>
  <c r="G341" i="8"/>
  <c r="C341" i="8"/>
  <c r="G340" i="8"/>
  <c r="C340" i="8"/>
  <c r="G339" i="8"/>
  <c r="C339" i="8"/>
  <c r="G338" i="8"/>
  <c r="C338" i="8"/>
  <c r="G337" i="8"/>
  <c r="C337" i="8"/>
  <c r="G336" i="8"/>
  <c r="C336" i="8"/>
  <c r="G335" i="8"/>
  <c r="C335" i="8"/>
  <c r="G334" i="8"/>
  <c r="C334" i="8"/>
  <c r="G333" i="8"/>
  <c r="C333" i="8"/>
  <c r="G332" i="8"/>
  <c r="C332" i="8"/>
  <c r="G331" i="8"/>
  <c r="C331" i="8"/>
  <c r="G330" i="8"/>
  <c r="C330" i="8"/>
  <c r="G329" i="8"/>
  <c r="C329" i="8"/>
  <c r="G328" i="8"/>
  <c r="C328" i="8"/>
  <c r="G327" i="8"/>
  <c r="C327" i="8"/>
  <c r="G326" i="8"/>
  <c r="C326" i="8"/>
  <c r="G325" i="8"/>
  <c r="C325" i="8"/>
  <c r="G324" i="8"/>
  <c r="C324" i="8"/>
  <c r="G323" i="8"/>
  <c r="C323" i="8"/>
  <c r="G322" i="8"/>
  <c r="C322" i="8"/>
  <c r="G321" i="8"/>
  <c r="C321" i="8"/>
  <c r="G320" i="8"/>
  <c r="C320" i="8"/>
  <c r="G319" i="8"/>
  <c r="C319" i="8"/>
  <c r="G317" i="8"/>
  <c r="G316" i="8"/>
  <c r="C316" i="8"/>
  <c r="G315" i="8"/>
  <c r="G314" i="8"/>
  <c r="C314" i="8"/>
  <c r="G313" i="8"/>
  <c r="G312" i="8"/>
  <c r="C312" i="8"/>
  <c r="G311" i="8"/>
  <c r="G310" i="8"/>
  <c r="C310" i="8"/>
  <c r="G309" i="8"/>
  <c r="G308" i="8"/>
  <c r="C308" i="8"/>
  <c r="G307" i="8"/>
  <c r="G306" i="8"/>
  <c r="C306" i="8"/>
  <c r="G305" i="8"/>
  <c r="G304" i="8"/>
  <c r="C304" i="8"/>
  <c r="G303" i="8"/>
  <c r="G302" i="8"/>
  <c r="C302" i="8"/>
  <c r="G301" i="8"/>
  <c r="G300" i="8"/>
  <c r="C300" i="8"/>
  <c r="G299" i="8"/>
  <c r="G298" i="8"/>
  <c r="C298" i="8"/>
  <c r="G297" i="8"/>
  <c r="G296" i="8"/>
  <c r="C296" i="8"/>
  <c r="G295" i="8"/>
  <c r="G294" i="8"/>
  <c r="C294" i="8"/>
  <c r="G293" i="8"/>
  <c r="G292" i="8"/>
  <c r="C292" i="8"/>
  <c r="G291" i="8"/>
  <c r="G290" i="8"/>
  <c r="C290" i="8"/>
  <c r="G289" i="8"/>
  <c r="G288" i="8"/>
  <c r="C288" i="8"/>
  <c r="G287" i="8"/>
  <c r="G286" i="8"/>
  <c r="C286" i="8"/>
  <c r="G285" i="8"/>
  <c r="G284" i="8"/>
  <c r="C284" i="8"/>
  <c r="G283" i="8"/>
  <c r="G282" i="8"/>
  <c r="C282" i="8"/>
  <c r="G281" i="8"/>
  <c r="G280" i="8"/>
  <c r="C280" i="8"/>
  <c r="G277" i="8"/>
  <c r="G275" i="8"/>
  <c r="G273" i="8"/>
  <c r="G271" i="8"/>
  <c r="G269" i="8"/>
  <c r="G267" i="8"/>
  <c r="G265" i="8"/>
  <c r="G263" i="8"/>
  <c r="G261" i="8"/>
  <c r="G259" i="8"/>
  <c r="G257" i="8"/>
  <c r="G255" i="8"/>
  <c r="G253" i="8"/>
  <c r="G251" i="8"/>
  <c r="G249" i="8"/>
  <c r="G247" i="8"/>
  <c r="G245" i="8"/>
  <c r="G243" i="8"/>
  <c r="G241" i="8"/>
  <c r="C241" i="8"/>
  <c r="G239" i="8"/>
  <c r="G238" i="8"/>
  <c r="C238" i="8"/>
  <c r="G237" i="8"/>
  <c r="G236" i="8"/>
  <c r="C236" i="8"/>
  <c r="G235" i="8"/>
  <c r="G234" i="8"/>
  <c r="C234" i="8"/>
  <c r="G233" i="8"/>
  <c r="G232" i="8"/>
  <c r="C232" i="8"/>
  <c r="G231" i="8"/>
  <c r="G230" i="8"/>
  <c r="C230" i="8"/>
  <c r="G229" i="8"/>
  <c r="G228" i="8"/>
  <c r="C228" i="8"/>
  <c r="G227" i="8"/>
  <c r="G226" i="8"/>
  <c r="C226" i="8"/>
  <c r="G225" i="8"/>
  <c r="G224" i="8"/>
  <c r="C224" i="8"/>
  <c r="G223" i="8"/>
  <c r="G222" i="8"/>
  <c r="C222" i="8"/>
  <c r="G221" i="8"/>
  <c r="G220" i="8"/>
  <c r="C220" i="8"/>
  <c r="G219" i="8"/>
  <c r="G218" i="8"/>
  <c r="C218" i="8"/>
  <c r="G217" i="8"/>
  <c r="G216" i="8"/>
  <c r="C216" i="8"/>
  <c r="G215" i="8"/>
  <c r="G214" i="8"/>
  <c r="C214" i="8"/>
  <c r="G213" i="8"/>
  <c r="G212" i="8"/>
  <c r="C212" i="8"/>
  <c r="G211" i="8"/>
  <c r="G210" i="8"/>
  <c r="C210" i="8"/>
  <c r="G209" i="8"/>
  <c r="G208" i="8"/>
  <c r="C208" i="8"/>
  <c r="G207" i="8"/>
  <c r="G206" i="8"/>
  <c r="C206" i="8"/>
  <c r="G205" i="8"/>
  <c r="G204" i="8"/>
  <c r="C204" i="8"/>
  <c r="G203" i="8"/>
  <c r="G202" i="8"/>
  <c r="C202" i="8"/>
  <c r="G200" i="8"/>
  <c r="G199" i="8"/>
  <c r="C199" i="8"/>
  <c r="G198" i="8"/>
  <c r="G197" i="8"/>
  <c r="C197" i="8"/>
  <c r="G196" i="8"/>
  <c r="G195" i="8"/>
  <c r="C195" i="8"/>
  <c r="G194" i="8"/>
  <c r="G193" i="8"/>
  <c r="C193" i="8"/>
  <c r="G192" i="8"/>
  <c r="G191" i="8"/>
  <c r="C191" i="8"/>
  <c r="G190" i="8"/>
  <c r="G189" i="8"/>
  <c r="C189" i="8"/>
  <c r="G188" i="8"/>
  <c r="G187" i="8"/>
  <c r="C187" i="8"/>
  <c r="C185" i="8"/>
  <c r="G184" i="8"/>
  <c r="C183" i="8"/>
  <c r="C182" i="8"/>
  <c r="G181" i="8"/>
  <c r="C180" i="8"/>
  <c r="G179" i="8"/>
  <c r="C179" i="8"/>
  <c r="G177" i="8"/>
  <c r="C177" i="8"/>
  <c r="G176" i="8"/>
  <c r="G175" i="8"/>
  <c r="C175" i="8"/>
  <c r="G174" i="8"/>
  <c r="G173" i="8"/>
  <c r="C173" i="8"/>
  <c r="G172" i="8"/>
  <c r="G171" i="8"/>
  <c r="C171" i="8"/>
  <c r="G170" i="8"/>
  <c r="G169" i="8"/>
  <c r="C169" i="8"/>
  <c r="G168" i="8"/>
  <c r="G167" i="8"/>
  <c r="C167" i="8"/>
  <c r="G166" i="8"/>
  <c r="G165" i="8"/>
  <c r="C165" i="8"/>
  <c r="G164" i="8"/>
  <c r="G163" i="8"/>
  <c r="C163" i="8"/>
  <c r="C161" i="8"/>
  <c r="G160" i="8"/>
  <c r="C159" i="8"/>
  <c r="G158" i="8"/>
  <c r="C157" i="8"/>
  <c r="G156" i="8"/>
  <c r="C155" i="8"/>
  <c r="G154" i="8"/>
  <c r="C153" i="8"/>
  <c r="G152" i="8"/>
  <c r="C151" i="8"/>
  <c r="G150" i="8"/>
  <c r="C149" i="8"/>
  <c r="G148" i="8"/>
  <c r="C147" i="8"/>
  <c r="G146" i="8"/>
  <c r="C145" i="8"/>
  <c r="G144" i="8"/>
  <c r="C143" i="8"/>
  <c r="G142" i="8"/>
  <c r="C141" i="8"/>
  <c r="G140" i="8"/>
  <c r="C139" i="8"/>
  <c r="G138" i="8"/>
  <c r="C137" i="8"/>
  <c r="G136" i="8"/>
  <c r="C135" i="8"/>
  <c r="G134" i="8"/>
  <c r="C133" i="8"/>
  <c r="G132" i="8"/>
  <c r="C131" i="8"/>
  <c r="G130" i="8"/>
  <c r="C129" i="8"/>
  <c r="G128" i="8"/>
  <c r="C127" i="8"/>
  <c r="G126" i="8"/>
  <c r="C125" i="8"/>
  <c r="G124" i="8"/>
  <c r="C124" i="8"/>
  <c r="G122" i="8"/>
  <c r="G121" i="8"/>
  <c r="C121" i="8"/>
  <c r="G120" i="8"/>
  <c r="G119" i="8"/>
  <c r="C119" i="8"/>
  <c r="G118" i="8"/>
  <c r="G117" i="8"/>
  <c r="C117" i="8"/>
  <c r="G116" i="8"/>
  <c r="G115" i="8"/>
  <c r="C115" i="8"/>
  <c r="G114" i="8"/>
  <c r="G113" i="8"/>
  <c r="C113" i="8"/>
  <c r="G112" i="8"/>
  <c r="G111" i="8"/>
  <c r="C111" i="8"/>
  <c r="G110" i="8"/>
  <c r="G109" i="8"/>
  <c r="C109" i="8"/>
  <c r="G108" i="8"/>
  <c r="G107" i="8"/>
  <c r="C107" i="8"/>
  <c r="G106" i="8"/>
  <c r="G105" i="8"/>
  <c r="C105" i="8"/>
  <c r="G104" i="8"/>
  <c r="G103" i="8"/>
  <c r="C103" i="8"/>
  <c r="G102" i="8"/>
  <c r="G101" i="8"/>
  <c r="C101" i="8"/>
  <c r="G100" i="8"/>
  <c r="G99" i="8"/>
  <c r="C99" i="8"/>
  <c r="G98" i="8"/>
  <c r="G97" i="8"/>
  <c r="C97" i="8"/>
  <c r="G96" i="8"/>
  <c r="G95" i="8"/>
  <c r="C95" i="8"/>
  <c r="G94" i="8"/>
  <c r="G93" i="8"/>
  <c r="C93" i="8"/>
  <c r="G92" i="8"/>
  <c r="G91" i="8"/>
  <c r="C91" i="8"/>
  <c r="G90" i="8"/>
  <c r="G89" i="8"/>
  <c r="C89" i="8"/>
  <c r="G88" i="8"/>
  <c r="G87" i="8"/>
  <c r="C87" i="8"/>
  <c r="G86" i="8"/>
  <c r="G85" i="8"/>
  <c r="C85" i="8"/>
  <c r="G83" i="8"/>
  <c r="G82" i="8"/>
  <c r="C82" i="8"/>
  <c r="G81" i="8"/>
  <c r="G80" i="8"/>
  <c r="C80" i="8"/>
  <c r="G79" i="8"/>
  <c r="G78" i="8"/>
  <c r="C78" i="8"/>
  <c r="G77" i="8"/>
  <c r="G76" i="8"/>
  <c r="C76" i="8"/>
  <c r="G75" i="8"/>
  <c r="G74" i="8"/>
  <c r="C74" i="8"/>
  <c r="G73" i="8"/>
  <c r="G72" i="8"/>
  <c r="C72" i="8"/>
  <c r="G71" i="8"/>
  <c r="G70" i="8"/>
  <c r="C70" i="8"/>
  <c r="G69" i="8"/>
  <c r="G68" i="8"/>
  <c r="C68" i="8"/>
  <c r="G67" i="8"/>
  <c r="G66" i="8"/>
  <c r="C66" i="8"/>
  <c r="G65" i="8"/>
  <c r="G64" i="8"/>
  <c r="C64" i="8"/>
  <c r="G63" i="8"/>
  <c r="G62" i="8"/>
  <c r="C62" i="8"/>
  <c r="G61" i="8"/>
  <c r="G60" i="8"/>
  <c r="C60" i="8"/>
  <c r="G59" i="8"/>
  <c r="G58" i="8"/>
  <c r="C58" i="8"/>
  <c r="G57" i="8"/>
  <c r="G56" i="8"/>
  <c r="C56" i="8"/>
  <c r="G55" i="8"/>
  <c r="G54" i="8"/>
  <c r="C54" i="8"/>
  <c r="G53" i="8"/>
  <c r="G52" i="8"/>
  <c r="C52" i="8"/>
  <c r="G51" i="8"/>
  <c r="G50" i="8"/>
  <c r="C50" i="8"/>
  <c r="G49" i="8"/>
  <c r="G48" i="8"/>
  <c r="C48" i="8"/>
  <c r="G47" i="8"/>
  <c r="G46" i="8"/>
  <c r="C46" i="8"/>
  <c r="B44" i="8"/>
  <c r="D44" i="8"/>
  <c r="E44" i="8"/>
  <c r="F44" i="8"/>
  <c r="E8" i="9" a="1"/>
  <c r="E8" i="9" s="1"/>
  <c r="J42" i="9"/>
  <c r="C42" i="9"/>
  <c r="C246" i="8" l="1"/>
  <c r="G246" i="8"/>
  <c r="C264" i="8"/>
  <c r="G264" i="8"/>
  <c r="C385" i="8"/>
  <c r="G385" i="8"/>
  <c r="C367" i="8"/>
  <c r="G367" i="8"/>
  <c r="C379" i="8"/>
  <c r="G379" i="8"/>
  <c r="C86" i="8"/>
  <c r="C88" i="8"/>
  <c r="C90" i="8"/>
  <c r="C92" i="8"/>
  <c r="C94" i="8"/>
  <c r="C96" i="8"/>
  <c r="C98" i="8"/>
  <c r="C100" i="8"/>
  <c r="C102" i="8"/>
  <c r="C104" i="8"/>
  <c r="C106" i="8"/>
  <c r="C108" i="8"/>
  <c r="C110" i="8"/>
  <c r="C112" i="8"/>
  <c r="C114" i="8"/>
  <c r="C116" i="8"/>
  <c r="C118" i="8"/>
  <c r="C120" i="8"/>
  <c r="C122" i="8"/>
  <c r="G125" i="8"/>
  <c r="G127" i="8"/>
  <c r="G129" i="8"/>
  <c r="G131" i="8"/>
  <c r="G133" i="8"/>
  <c r="G135" i="8"/>
  <c r="G137" i="8"/>
  <c r="G139" i="8"/>
  <c r="G141" i="8"/>
  <c r="G143" i="8"/>
  <c r="G145" i="8"/>
  <c r="G147" i="8"/>
  <c r="G149" i="8"/>
  <c r="G151" i="8"/>
  <c r="G153" i="8"/>
  <c r="G155" i="8"/>
  <c r="G157" i="8"/>
  <c r="G159" i="8"/>
  <c r="G161" i="8"/>
  <c r="C391" i="8"/>
  <c r="G391" i="8"/>
  <c r="C361" i="8"/>
  <c r="G361" i="8"/>
  <c r="C244" i="8"/>
  <c r="G244" i="8"/>
  <c r="C250" i="8"/>
  <c r="G250" i="8"/>
  <c r="C256" i="8"/>
  <c r="G256" i="8"/>
  <c r="C262" i="8"/>
  <c r="G262" i="8"/>
  <c r="C268" i="8"/>
  <c r="G268" i="8"/>
  <c r="C274" i="8"/>
  <c r="G274" i="8"/>
  <c r="C359" i="8"/>
  <c r="G359" i="8"/>
  <c r="C365" i="8"/>
  <c r="G365" i="8"/>
  <c r="C371" i="8"/>
  <c r="G371" i="8"/>
  <c r="C377" i="8"/>
  <c r="G377" i="8"/>
  <c r="C383" i="8"/>
  <c r="G383" i="8"/>
  <c r="C373" i="8"/>
  <c r="G373" i="8"/>
  <c r="C126" i="8"/>
  <c r="C128" i="8"/>
  <c r="C130" i="8"/>
  <c r="C132" i="8"/>
  <c r="C134" i="8"/>
  <c r="C136" i="8"/>
  <c r="C138" i="8"/>
  <c r="C140" i="8"/>
  <c r="C142" i="8"/>
  <c r="C144" i="8"/>
  <c r="C146" i="8"/>
  <c r="C148" i="8"/>
  <c r="C150" i="8"/>
  <c r="C152" i="8"/>
  <c r="C154" i="8"/>
  <c r="C156" i="8"/>
  <c r="C158" i="8"/>
  <c r="C160" i="8"/>
  <c r="C389" i="8"/>
  <c r="G389" i="8"/>
  <c r="C270" i="8"/>
  <c r="G270" i="8"/>
  <c r="C47" i="8"/>
  <c r="C49" i="8"/>
  <c r="C51" i="8"/>
  <c r="C53" i="8"/>
  <c r="C55" i="8"/>
  <c r="C57" i="8"/>
  <c r="C59" i="8"/>
  <c r="C61" i="8"/>
  <c r="C63" i="8"/>
  <c r="C65" i="8"/>
  <c r="C67" i="8"/>
  <c r="C69" i="8"/>
  <c r="C71" i="8"/>
  <c r="C73" i="8"/>
  <c r="C75" i="8"/>
  <c r="C77" i="8"/>
  <c r="C79" i="8"/>
  <c r="C81" i="8"/>
  <c r="C83" i="8"/>
  <c r="C164" i="8"/>
  <c r="C166" i="8"/>
  <c r="C168" i="8"/>
  <c r="C170" i="8"/>
  <c r="C172" i="8"/>
  <c r="C174" i="8"/>
  <c r="C176" i="8"/>
  <c r="C178" i="8"/>
  <c r="G182" i="8"/>
  <c r="G185" i="8"/>
  <c r="C258" i="8"/>
  <c r="G258" i="8"/>
  <c r="C242" i="8"/>
  <c r="G242" i="8"/>
  <c r="C248" i="8"/>
  <c r="G248" i="8"/>
  <c r="C254" i="8"/>
  <c r="G254" i="8"/>
  <c r="C260" i="8"/>
  <c r="G260" i="8"/>
  <c r="C266" i="8"/>
  <c r="G266" i="8"/>
  <c r="C272" i="8"/>
  <c r="G272" i="8"/>
  <c r="C278" i="8"/>
  <c r="G278" i="8"/>
  <c r="C363" i="8"/>
  <c r="G363" i="8"/>
  <c r="C369" i="8"/>
  <c r="G369" i="8"/>
  <c r="C375" i="8"/>
  <c r="G375" i="8"/>
  <c r="C381" i="8"/>
  <c r="G381" i="8"/>
  <c r="C276" i="8"/>
  <c r="G276" i="8"/>
  <c r="C393" i="8"/>
  <c r="G393" i="8"/>
  <c r="G180" i="8"/>
  <c r="C387" i="8"/>
  <c r="G387" i="8"/>
  <c r="C395" i="8"/>
  <c r="G395" i="8"/>
  <c r="G178" i="8"/>
  <c r="G183" i="8"/>
  <c r="C252" i="8"/>
  <c r="G252" i="8"/>
  <c r="C181" i="8"/>
  <c r="G186" i="8"/>
  <c r="C203" i="8"/>
  <c r="C205" i="8"/>
  <c r="C207" i="8"/>
  <c r="C209" i="8"/>
  <c r="C211" i="8"/>
  <c r="C213" i="8"/>
  <c r="C215" i="8"/>
  <c r="C217" i="8"/>
  <c r="C219" i="8"/>
  <c r="C221" i="8"/>
  <c r="C223" i="8"/>
  <c r="C225" i="8"/>
  <c r="C227" i="8"/>
  <c r="C229" i="8"/>
  <c r="C231" i="8"/>
  <c r="C233" i="8"/>
  <c r="C235" i="8"/>
  <c r="C237" i="8"/>
  <c r="C239" i="8"/>
  <c r="C243" i="8"/>
  <c r="C245" i="8"/>
  <c r="C247" i="8"/>
  <c r="C249" i="8"/>
  <c r="C251" i="8"/>
  <c r="C253" i="8"/>
  <c r="C255" i="8"/>
  <c r="C257" i="8"/>
  <c r="C259" i="8"/>
  <c r="C261" i="8"/>
  <c r="C263" i="8"/>
  <c r="C265" i="8"/>
  <c r="C267" i="8"/>
  <c r="C269" i="8"/>
  <c r="C271" i="8"/>
  <c r="C273" i="8"/>
  <c r="C275" i="8"/>
  <c r="C277" i="8"/>
  <c r="C184" i="8"/>
  <c r="C186" i="8"/>
  <c r="C188" i="8"/>
  <c r="C190" i="8"/>
  <c r="C192" i="8"/>
  <c r="C194" i="8"/>
  <c r="C196" i="8"/>
  <c r="C198" i="8"/>
  <c r="C200" i="8"/>
  <c r="C281" i="8"/>
  <c r="C283" i="8"/>
  <c r="C285" i="8"/>
  <c r="C287" i="8"/>
  <c r="C289" i="8"/>
  <c r="C291" i="8"/>
  <c r="C293" i="8"/>
  <c r="C295" i="8"/>
  <c r="C297" i="8"/>
  <c r="C299" i="8"/>
  <c r="C301" i="8"/>
  <c r="C303" i="8"/>
  <c r="C305" i="8"/>
  <c r="C307" i="8"/>
  <c r="C309" i="8"/>
  <c r="C311" i="8"/>
  <c r="C313" i="8"/>
  <c r="C315" i="8"/>
  <c r="C317" i="8"/>
  <c r="C398" i="8"/>
  <c r="C400" i="8"/>
  <c r="C402" i="8"/>
  <c r="C404" i="8"/>
  <c r="C406" i="8"/>
  <c r="C408" i="8"/>
  <c r="C410" i="8"/>
  <c r="C412" i="8"/>
  <c r="C414" i="8"/>
  <c r="C416" i="8"/>
  <c r="C418" i="8"/>
  <c r="C420" i="8"/>
  <c r="C422" i="8"/>
  <c r="C424" i="8"/>
  <c r="C426" i="8"/>
  <c r="C428" i="8"/>
  <c r="C430" i="8"/>
  <c r="C432" i="8"/>
  <c r="C434" i="8"/>
  <c r="B473" i="8"/>
  <c r="D473" i="8"/>
  <c r="C44" i="8"/>
  <c r="G44" i="8"/>
  <c r="E40" i="9"/>
  <c r="E38" i="9"/>
  <c r="E18" i="9"/>
  <c r="E11" i="9"/>
  <c r="E31" i="9"/>
  <c r="E30" i="9"/>
  <c r="E29" i="9"/>
  <c r="E28" i="9"/>
  <c r="E15" i="9"/>
  <c r="E14" i="9"/>
  <c r="E25" i="9"/>
  <c r="E36" i="9"/>
  <c r="E12" i="9"/>
  <c r="E35" i="9"/>
  <c r="E23" i="9"/>
  <c r="E34" i="9"/>
  <c r="E22" i="9"/>
  <c r="E10" i="9"/>
  <c r="E39" i="9"/>
  <c r="E19" i="9"/>
  <c r="E42" i="9"/>
  <c r="H42" i="9" s="1"/>
  <c r="M42" i="9" s="1"/>
  <c r="E41" i="9"/>
  <c r="E17" i="9"/>
  <c r="E16" i="9"/>
  <c r="E27" i="9"/>
  <c r="E26" i="9"/>
  <c r="E37" i="9"/>
  <c r="E13" i="9"/>
  <c r="E24" i="9"/>
  <c r="E33" i="9"/>
  <c r="E21" i="9"/>
  <c r="E9" i="9"/>
  <c r="E32" i="9"/>
  <c r="E20" i="9"/>
  <c r="C473" i="8" l="1"/>
  <c r="G473" i="8"/>
  <c r="L42" i="9"/>
  <c r="B8" i="8"/>
  <c r="B437" i="8" s="1"/>
  <c r="D8" i="8"/>
  <c r="D437" i="8" s="1"/>
  <c r="C437" i="8" s="1"/>
  <c r="E8" i="8"/>
  <c r="F8" i="8"/>
  <c r="B9" i="8"/>
  <c r="B438" i="8" s="1"/>
  <c r="D9" i="8"/>
  <c r="D438" i="8" s="1"/>
  <c r="E9" i="8"/>
  <c r="F9" i="8"/>
  <c r="B10" i="8"/>
  <c r="B439" i="8" s="1"/>
  <c r="D10" i="8"/>
  <c r="D439" i="8" s="1"/>
  <c r="E10" i="8"/>
  <c r="F10" i="8"/>
  <c r="B11" i="8"/>
  <c r="B440" i="8" s="1"/>
  <c r="D11" i="8"/>
  <c r="D440" i="8" s="1"/>
  <c r="C440" i="8" s="1"/>
  <c r="E11" i="8"/>
  <c r="F11" i="8"/>
  <c r="B12" i="8"/>
  <c r="B441" i="8" s="1"/>
  <c r="D12" i="8"/>
  <c r="D441" i="8" s="1"/>
  <c r="E12" i="8"/>
  <c r="F12" i="8"/>
  <c r="B13" i="8"/>
  <c r="B442" i="8" s="1"/>
  <c r="D13" i="8"/>
  <c r="D442" i="8" s="1"/>
  <c r="E13" i="8"/>
  <c r="F13" i="8"/>
  <c r="B14" i="8"/>
  <c r="B443" i="8" s="1"/>
  <c r="D14" i="8"/>
  <c r="D443" i="8" s="1"/>
  <c r="C443" i="8" s="1"/>
  <c r="E14" i="8"/>
  <c r="F14" i="8"/>
  <c r="B15" i="8"/>
  <c r="B444" i="8" s="1"/>
  <c r="D15" i="8"/>
  <c r="D444" i="8" s="1"/>
  <c r="E15" i="8"/>
  <c r="F15" i="8"/>
  <c r="B16" i="8"/>
  <c r="B445" i="8" s="1"/>
  <c r="D16" i="8"/>
  <c r="D445" i="8" s="1"/>
  <c r="E16" i="8"/>
  <c r="F16" i="8"/>
  <c r="B17" i="8"/>
  <c r="B446" i="8" s="1"/>
  <c r="D17" i="8"/>
  <c r="D446" i="8" s="1"/>
  <c r="C446" i="8" s="1"/>
  <c r="E17" i="8"/>
  <c r="F17" i="8"/>
  <c r="B18" i="8"/>
  <c r="B447" i="8" s="1"/>
  <c r="D18" i="8"/>
  <c r="D447" i="8" s="1"/>
  <c r="C447" i="8" s="1"/>
  <c r="E18" i="8"/>
  <c r="F18" i="8"/>
  <c r="B19" i="8"/>
  <c r="B448" i="8" s="1"/>
  <c r="D19" i="8"/>
  <c r="D448" i="8" s="1"/>
  <c r="E19" i="8"/>
  <c r="F19" i="8"/>
  <c r="B20" i="8"/>
  <c r="B449" i="8" s="1"/>
  <c r="D20" i="8"/>
  <c r="D449" i="8" s="1"/>
  <c r="C449" i="8" s="1"/>
  <c r="E20" i="8"/>
  <c r="F20" i="8"/>
  <c r="B21" i="8"/>
  <c r="B450" i="8" s="1"/>
  <c r="D21" i="8"/>
  <c r="D450" i="8" s="1"/>
  <c r="C450" i="8" s="1"/>
  <c r="E21" i="8"/>
  <c r="F21" i="8"/>
  <c r="B22" i="8"/>
  <c r="B451" i="8" s="1"/>
  <c r="D22" i="8"/>
  <c r="D451" i="8" s="1"/>
  <c r="E22" i="8"/>
  <c r="F22" i="8"/>
  <c r="B23" i="8"/>
  <c r="B452" i="8" s="1"/>
  <c r="D23" i="8"/>
  <c r="D452" i="8" s="1"/>
  <c r="C452" i="8" s="1"/>
  <c r="E23" i="8"/>
  <c r="F23" i="8"/>
  <c r="B24" i="8"/>
  <c r="B453" i="8" s="1"/>
  <c r="D24" i="8"/>
  <c r="D453" i="8" s="1"/>
  <c r="C453" i="8" s="1"/>
  <c r="E24" i="8"/>
  <c r="F24" i="8"/>
  <c r="B25" i="8"/>
  <c r="B454" i="8" s="1"/>
  <c r="D25" i="8"/>
  <c r="D454" i="8" s="1"/>
  <c r="E25" i="8"/>
  <c r="F25" i="8"/>
  <c r="B26" i="8"/>
  <c r="B455" i="8" s="1"/>
  <c r="D26" i="8"/>
  <c r="D455" i="8" s="1"/>
  <c r="C455" i="8" s="1"/>
  <c r="E26" i="8"/>
  <c r="F26" i="8"/>
  <c r="B27" i="8"/>
  <c r="B456" i="8" s="1"/>
  <c r="D27" i="8"/>
  <c r="D456" i="8" s="1"/>
  <c r="C456" i="8" s="1"/>
  <c r="E27" i="8"/>
  <c r="F27" i="8"/>
  <c r="B28" i="8"/>
  <c r="B457" i="8" s="1"/>
  <c r="D28" i="8"/>
  <c r="D457" i="8" s="1"/>
  <c r="E28" i="8"/>
  <c r="F28" i="8"/>
  <c r="B29" i="8"/>
  <c r="B458" i="8" s="1"/>
  <c r="D29" i="8"/>
  <c r="D458" i="8" s="1"/>
  <c r="C458" i="8" s="1"/>
  <c r="E29" i="8"/>
  <c r="F29" i="8"/>
  <c r="B30" i="8"/>
  <c r="B459" i="8" s="1"/>
  <c r="D30" i="8"/>
  <c r="D459" i="8" s="1"/>
  <c r="C459" i="8" s="1"/>
  <c r="E30" i="8"/>
  <c r="F30" i="8"/>
  <c r="B31" i="8"/>
  <c r="B460" i="8" s="1"/>
  <c r="D31" i="8"/>
  <c r="D460" i="8" s="1"/>
  <c r="E31" i="8"/>
  <c r="F31" i="8"/>
  <c r="B32" i="8"/>
  <c r="B461" i="8" s="1"/>
  <c r="D32" i="8"/>
  <c r="D461" i="8" s="1"/>
  <c r="C461" i="8" s="1"/>
  <c r="E32" i="8"/>
  <c r="F32" i="8"/>
  <c r="B33" i="8"/>
  <c r="B462" i="8" s="1"/>
  <c r="D33" i="8"/>
  <c r="D462" i="8" s="1"/>
  <c r="C462" i="8" s="1"/>
  <c r="E33" i="8"/>
  <c r="F33" i="8"/>
  <c r="B34" i="8"/>
  <c r="B463" i="8" s="1"/>
  <c r="D34" i="8"/>
  <c r="D463" i="8" s="1"/>
  <c r="E34" i="8"/>
  <c r="F34" i="8"/>
  <c r="B35" i="8"/>
  <c r="B464" i="8" s="1"/>
  <c r="D35" i="8"/>
  <c r="D464" i="8" s="1"/>
  <c r="C464" i="8" s="1"/>
  <c r="E35" i="8"/>
  <c r="F35" i="8"/>
  <c r="B36" i="8"/>
  <c r="B465" i="8" s="1"/>
  <c r="D36" i="8"/>
  <c r="D465" i="8" s="1"/>
  <c r="C465" i="8" s="1"/>
  <c r="E36" i="8"/>
  <c r="F36" i="8"/>
  <c r="B37" i="8"/>
  <c r="B466" i="8" s="1"/>
  <c r="D37" i="8"/>
  <c r="D466" i="8" s="1"/>
  <c r="E37" i="8"/>
  <c r="F37" i="8"/>
  <c r="B38" i="8"/>
  <c r="B467" i="8" s="1"/>
  <c r="D38" i="8"/>
  <c r="D467" i="8" s="1"/>
  <c r="C467" i="8" s="1"/>
  <c r="E38" i="8"/>
  <c r="F38" i="8"/>
  <c r="B39" i="8"/>
  <c r="B468" i="8" s="1"/>
  <c r="D39" i="8"/>
  <c r="D468" i="8" s="1"/>
  <c r="C468" i="8" s="1"/>
  <c r="E39" i="8"/>
  <c r="F39" i="8"/>
  <c r="B40" i="8"/>
  <c r="B469" i="8" s="1"/>
  <c r="D40" i="8"/>
  <c r="D469" i="8" s="1"/>
  <c r="E40" i="8"/>
  <c r="F40" i="8"/>
  <c r="B41" i="8"/>
  <c r="B470" i="8" s="1"/>
  <c r="D41" i="8"/>
  <c r="D470" i="8" s="1"/>
  <c r="C470" i="8" s="1"/>
  <c r="E41" i="8"/>
  <c r="F41" i="8"/>
  <c r="B42" i="8"/>
  <c r="B471" i="8" s="1"/>
  <c r="D42" i="8"/>
  <c r="D471" i="8" s="1"/>
  <c r="C471" i="8" s="1"/>
  <c r="E42" i="8"/>
  <c r="F42" i="8"/>
  <c r="B43" i="8"/>
  <c r="B472" i="8" s="1"/>
  <c r="D43" i="8"/>
  <c r="D472" i="8" s="1"/>
  <c r="E43" i="8"/>
  <c r="F43" i="8"/>
  <c r="F7" i="8"/>
  <c r="E7" i="8"/>
  <c r="D7" i="8"/>
  <c r="D436" i="8" s="1"/>
  <c r="B7" i="8"/>
  <c r="B436" i="8" s="1"/>
  <c r="J41" i="9"/>
  <c r="H41" i="9"/>
  <c r="M41" i="9" s="1"/>
  <c r="C41" i="9"/>
  <c r="H5" i="9"/>
  <c r="M5" i="9" s="1"/>
  <c r="C444" i="8" l="1"/>
  <c r="C441" i="8"/>
  <c r="C438" i="8"/>
  <c r="G19" i="8"/>
  <c r="G448" i="8" s="1"/>
  <c r="G13" i="8"/>
  <c r="G442" i="8" s="1"/>
  <c r="C472" i="8"/>
  <c r="C469" i="8"/>
  <c r="C466" i="8"/>
  <c r="C463" i="8"/>
  <c r="C460" i="8"/>
  <c r="C457" i="8"/>
  <c r="C454" i="8"/>
  <c r="C451" i="8"/>
  <c r="C448" i="8"/>
  <c r="C445" i="8"/>
  <c r="C442" i="8"/>
  <c r="C439" i="8"/>
  <c r="C15" i="8"/>
  <c r="G9" i="8"/>
  <c r="G438" i="8" s="1"/>
  <c r="C25" i="8"/>
  <c r="G20" i="8"/>
  <c r="G449" i="8" s="1"/>
  <c r="G14" i="8"/>
  <c r="G443" i="8" s="1"/>
  <c r="G10" i="8"/>
  <c r="G439" i="8" s="1"/>
  <c r="G27" i="8"/>
  <c r="G456" i="8" s="1"/>
  <c r="G24" i="8"/>
  <c r="G453" i="8" s="1"/>
  <c r="C11" i="8"/>
  <c r="C8" i="8"/>
  <c r="C40" i="8"/>
  <c r="C37" i="8"/>
  <c r="C13" i="8"/>
  <c r="C17" i="8"/>
  <c r="G31" i="8"/>
  <c r="G460" i="8" s="1"/>
  <c r="L5" i="9"/>
  <c r="G39" i="8"/>
  <c r="G468" i="8" s="1"/>
  <c r="C36" i="8"/>
  <c r="C30" i="8"/>
  <c r="C10" i="8"/>
  <c r="C18" i="8"/>
  <c r="C38" i="8"/>
  <c r="C35" i="8"/>
  <c r="G32" i="8"/>
  <c r="G461" i="8" s="1"/>
  <c r="C29" i="8"/>
  <c r="G12" i="8"/>
  <c r="G441" i="8" s="1"/>
  <c r="G22" i="8"/>
  <c r="G451" i="8" s="1"/>
  <c r="G37" i="8"/>
  <c r="G466" i="8" s="1"/>
  <c r="G34" i="8"/>
  <c r="G463" i="8" s="1"/>
  <c r="G41" i="8"/>
  <c r="G470" i="8" s="1"/>
  <c r="G33" i="8"/>
  <c r="G462" i="8" s="1"/>
  <c r="C27" i="8"/>
  <c r="C19" i="8"/>
  <c r="C16" i="8"/>
  <c r="G43" i="8"/>
  <c r="G472" i="8" s="1"/>
  <c r="G26" i="8"/>
  <c r="G455" i="8" s="1"/>
  <c r="G15" i="8"/>
  <c r="G444" i="8" s="1"/>
  <c r="G21" i="8"/>
  <c r="G450" i="8" s="1"/>
  <c r="C42" i="8"/>
  <c r="G36" i="8"/>
  <c r="G465" i="8" s="1"/>
  <c r="C34" i="8"/>
  <c r="G25" i="8"/>
  <c r="G454" i="8" s="1"/>
  <c r="C23" i="8"/>
  <c r="C39" i="8"/>
  <c r="C28" i="8"/>
  <c r="C32" i="8"/>
  <c r="G29" i="8"/>
  <c r="G458" i="8" s="1"/>
  <c r="C20" i="8"/>
  <c r="G17" i="8"/>
  <c r="G446" i="8" s="1"/>
  <c r="C22" i="8"/>
  <c r="C41" i="8"/>
  <c r="G38" i="8"/>
  <c r="G467" i="8" s="1"/>
  <c r="C24" i="8"/>
  <c r="C12" i="8"/>
  <c r="C43" i="8"/>
  <c r="G40" i="8"/>
  <c r="G469" i="8" s="1"/>
  <c r="C31" i="8"/>
  <c r="G28" i="8"/>
  <c r="G457" i="8" s="1"/>
  <c r="G16" i="8"/>
  <c r="G445" i="8" s="1"/>
  <c r="G35" i="8"/>
  <c r="G464" i="8" s="1"/>
  <c r="C26" i="8"/>
  <c r="G23" i="8"/>
  <c r="G452" i="8" s="1"/>
  <c r="C14" i="8"/>
  <c r="G11" i="8"/>
  <c r="G440" i="8" s="1"/>
  <c r="G42" i="8"/>
  <c r="G471" i="8" s="1"/>
  <c r="C33" i="8"/>
  <c r="G30" i="8"/>
  <c r="G459" i="8" s="1"/>
  <c r="C21" i="8"/>
  <c r="G18" i="8"/>
  <c r="G447" i="8" s="1"/>
  <c r="C9" i="8"/>
  <c r="G8" i="8"/>
  <c r="G437" i="8" s="1"/>
  <c r="L41" i="9"/>
  <c r="G7" i="8"/>
  <c r="C7" i="8"/>
  <c r="C40" i="9"/>
  <c r="C39" i="9"/>
  <c r="C38" i="9"/>
  <c r="C37" i="9"/>
  <c r="C36" i="9"/>
  <c r="C35" i="9"/>
  <c r="C34" i="9"/>
  <c r="C33" i="9"/>
  <c r="C32" i="9"/>
  <c r="C31" i="9"/>
  <c r="C30" i="9"/>
  <c r="C29" i="9"/>
  <c r="C28" i="9"/>
  <c r="J40" i="9"/>
  <c r="J39"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5" i="9"/>
  <c r="G436" i="8" l="1"/>
  <c r="H40"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6" i="9"/>
  <c r="L39" i="9" l="1"/>
  <c r="M39" i="9"/>
  <c r="L6" i="9"/>
  <c r="M6" i="9"/>
  <c r="L26" i="9"/>
  <c r="M26" i="9"/>
  <c r="N26" i="9" s="1"/>
  <c r="L10" i="9"/>
  <c r="M10" i="9"/>
  <c r="N10" i="9" s="1"/>
  <c r="L28" i="9"/>
  <c r="M28" i="9"/>
  <c r="N28" i="9" s="1"/>
  <c r="L15" i="9"/>
  <c r="M15" i="9"/>
  <c r="N15" i="9" s="1"/>
  <c r="L37" i="9"/>
  <c r="M37" i="9"/>
  <c r="L13" i="9"/>
  <c r="M13" i="9"/>
  <c r="N13" i="9" s="1"/>
  <c r="L24" i="9"/>
  <c r="M24" i="9"/>
  <c r="N24" i="9" s="1"/>
  <c r="L11" i="9"/>
  <c r="M11" i="9"/>
  <c r="N11" i="9" s="1"/>
  <c r="L33" i="9"/>
  <c r="M33" i="9"/>
  <c r="N33" i="9" s="1"/>
  <c r="L7" i="9"/>
  <c r="M7" i="9"/>
  <c r="L27" i="9"/>
  <c r="M27" i="9"/>
  <c r="L38" i="9"/>
  <c r="M38" i="9"/>
  <c r="N38" i="9" s="1"/>
  <c r="L25" i="9"/>
  <c r="M25" i="9"/>
  <c r="N25" i="9" s="1"/>
  <c r="L12" i="9"/>
  <c r="M12" i="9"/>
  <c r="N12" i="9" s="1"/>
  <c r="L23" i="9"/>
  <c r="M23" i="9"/>
  <c r="N23" i="9" s="1"/>
  <c r="L22" i="9"/>
  <c r="M22" i="9"/>
  <c r="N22" i="9" s="1"/>
  <c r="L9" i="9"/>
  <c r="M9" i="9"/>
  <c r="L20" i="9"/>
  <c r="M20" i="9"/>
  <c r="N20" i="9" s="1"/>
  <c r="L31" i="9"/>
  <c r="M31" i="9"/>
  <c r="N31" i="9" s="1"/>
  <c r="L18" i="9"/>
  <c r="M18" i="9"/>
  <c r="N18" i="9" s="1"/>
  <c r="L40" i="9"/>
  <c r="M40" i="9"/>
  <c r="N40" i="9" s="1"/>
  <c r="L16" i="9"/>
  <c r="M16" i="9"/>
  <c r="N16" i="9" s="1"/>
  <c r="L14" i="9"/>
  <c r="M14" i="9"/>
  <c r="L36" i="9"/>
  <c r="M36" i="9"/>
  <c r="N36" i="9" s="1"/>
  <c r="L35" i="9"/>
  <c r="M35" i="9"/>
  <c r="N35" i="9" s="1"/>
  <c r="L34" i="9"/>
  <c r="M34" i="9"/>
  <c r="N34" i="9" s="1"/>
  <c r="L21" i="9"/>
  <c r="M21" i="9"/>
  <c r="N21" i="9" s="1"/>
  <c r="L32" i="9"/>
  <c r="M32" i="9"/>
  <c r="N32" i="9" s="1"/>
  <c r="L8" i="9"/>
  <c r="M8" i="9"/>
  <c r="L19" i="9"/>
  <c r="M19" i="9"/>
  <c r="N19" i="9" s="1"/>
  <c r="L30" i="9"/>
  <c r="M30" i="9"/>
  <c r="N30" i="9" s="1"/>
  <c r="L29" i="9"/>
  <c r="M29" i="9"/>
  <c r="N29" i="9" s="1"/>
  <c r="L17" i="9"/>
  <c r="M17" i="9"/>
  <c r="N17" i="9" s="1"/>
  <c r="C27" i="9"/>
  <c r="C26" i="9"/>
  <c r="C25" i="9"/>
  <c r="C24" i="9"/>
  <c r="C23" i="9"/>
  <c r="C22" i="9"/>
  <c r="C21" i="9"/>
  <c r="C20" i="9"/>
  <c r="C19" i="9"/>
  <c r="C18" i="9"/>
  <c r="C17" i="9"/>
  <c r="C16" i="9"/>
  <c r="C15" i="9"/>
  <c r="C14" i="9"/>
  <c r="C13" i="9"/>
  <c r="C12" i="9"/>
  <c r="C11" i="9"/>
  <c r="C10" i="9"/>
  <c r="C9" i="9"/>
  <c r="C8" i="9"/>
  <c r="C7" i="9"/>
  <c r="C6" i="9"/>
  <c r="C5" i="9"/>
  <c r="N8" i="9" l="1"/>
  <c r="N14" i="9"/>
  <c r="N39" i="9"/>
  <c r="N5" i="9"/>
  <c r="N7" i="9"/>
  <c r="N42" i="9"/>
  <c r="N6" i="9"/>
  <c r="N9" i="9"/>
  <c r="N41" i="9"/>
  <c r="N27" i="9"/>
  <c r="N37" i="9"/>
  <c r="C436" i="8" l="1"/>
</calcChain>
</file>

<file path=xl/sharedStrings.xml><?xml version="1.0" encoding="utf-8"?>
<sst xmlns="http://schemas.openxmlformats.org/spreadsheetml/2006/main" count="233" uniqueCount="202">
  <si>
    <t>U.S. honey production and trade</t>
  </si>
  <si>
    <t>World total</t>
  </si>
  <si>
    <t>Vietnam</t>
  </si>
  <si>
    <t>Argentina</t>
  </si>
  <si>
    <t>India</t>
  </si>
  <si>
    <t>Brazil</t>
  </si>
  <si>
    <t>Ukraine</t>
  </si>
  <si>
    <t>Canada</t>
  </si>
  <si>
    <t>Uruguay</t>
  </si>
  <si>
    <t>Mexico</t>
  </si>
  <si>
    <t>New Zealand</t>
  </si>
  <si>
    <t>Spain</t>
  </si>
  <si>
    <t>Turkey</t>
  </si>
  <si>
    <t>Thailand</t>
  </si>
  <si>
    <t>China</t>
  </si>
  <si>
    <t>Yield per</t>
  </si>
  <si>
    <t>Production</t>
  </si>
  <si>
    <t>colony</t>
  </si>
  <si>
    <t>Cents</t>
  </si>
  <si>
    <t>United States</t>
  </si>
  <si>
    <t>California</t>
  </si>
  <si>
    <t>North Dakota</t>
  </si>
  <si>
    <t>South Dakota</t>
  </si>
  <si>
    <t>Florida</t>
  </si>
  <si>
    <t>Minnesota</t>
  </si>
  <si>
    <t>Montana</t>
  </si>
  <si>
    <t>Texas</t>
  </si>
  <si>
    <t>Michigan</t>
  </si>
  <si>
    <t>Wisconsin</t>
  </si>
  <si>
    <t>Idaho</t>
  </si>
  <si>
    <t>Thousands</t>
  </si>
  <si>
    <t>Million pounds</t>
  </si>
  <si>
    <t>per colony</t>
  </si>
  <si>
    <t>Table 46–U.S. honey production, imports, exports, stocks, and average price, by calendar year, since 1986</t>
  </si>
  <si>
    <t>Pounds</t>
  </si>
  <si>
    <t xml:space="preserve">Value of </t>
  </si>
  <si>
    <t>Table 47–Honey: number of colonies, yield, production, stocks, price, and value by top producing States and United States, by calendar year, since 1986</t>
  </si>
  <si>
    <t xml:space="preserve"> Stocks 3/</t>
  </si>
  <si>
    <t xml:space="preserve">3/ Stocks held by producers as of December 15. </t>
  </si>
  <si>
    <t>4/ Average price per pound based on expanded sales.</t>
  </si>
  <si>
    <t xml:space="preserve"> Thousand dollars</t>
  </si>
  <si>
    <t>Year 1/</t>
  </si>
  <si>
    <t>Thousand pounds</t>
  </si>
  <si>
    <t xml:space="preserve">Average price </t>
  </si>
  <si>
    <t>per pound 4/</t>
  </si>
  <si>
    <t>Country 1/</t>
  </si>
  <si>
    <t>Taiwan</t>
  </si>
  <si>
    <t>Australia</t>
  </si>
  <si>
    <t>Germany</t>
  </si>
  <si>
    <t>Dominican Republic</t>
  </si>
  <si>
    <t>Burma</t>
  </si>
  <si>
    <t>Greece</t>
  </si>
  <si>
    <t>Hungary</t>
  </si>
  <si>
    <t>France</t>
  </si>
  <si>
    <t>Italy</t>
  </si>
  <si>
    <t>Yemen</t>
  </si>
  <si>
    <t>Belarus</t>
  </si>
  <si>
    <t>Russia</t>
  </si>
  <si>
    <t>United Kingdom</t>
  </si>
  <si>
    <t>Poland</t>
  </si>
  <si>
    <t>Egypt</t>
  </si>
  <si>
    <t>Zambia</t>
  </si>
  <si>
    <t>Bulgaria</t>
  </si>
  <si>
    <t>Croatia</t>
  </si>
  <si>
    <t>Armenia</t>
  </si>
  <si>
    <t>Romania</t>
  </si>
  <si>
    <t>Netherlands</t>
  </si>
  <si>
    <t>Tanzania</t>
  </si>
  <si>
    <t>Kyrgyzstan</t>
  </si>
  <si>
    <t>Guatemala</t>
  </si>
  <si>
    <t>Serbia</t>
  </si>
  <si>
    <t>Belgium-Luxembourg</t>
  </si>
  <si>
    <t>United Arab Emirates</t>
  </si>
  <si>
    <t>Austria</t>
  </si>
  <si>
    <t>Hong Kong</t>
  </si>
  <si>
    <t>Saudi Arabia</t>
  </si>
  <si>
    <t>Portugal</t>
  </si>
  <si>
    <t>Ireland</t>
  </si>
  <si>
    <t>Japan</t>
  </si>
  <si>
    <t>Chile</t>
  </si>
  <si>
    <t>Pakistan</t>
  </si>
  <si>
    <t>Lithuania</t>
  </si>
  <si>
    <t>Israel</t>
  </si>
  <si>
    <t>Moldova</t>
  </si>
  <si>
    <t>Guinea</t>
  </si>
  <si>
    <t>Cameroon</t>
  </si>
  <si>
    <t>Nepal</t>
  </si>
  <si>
    <t>Malaysia</t>
  </si>
  <si>
    <t>Gambia, The</t>
  </si>
  <si>
    <t>Georgia</t>
  </si>
  <si>
    <t>Peru</t>
  </si>
  <si>
    <t>Costa Rica</t>
  </si>
  <si>
    <t>South Africa</t>
  </si>
  <si>
    <t>Lebanon</t>
  </si>
  <si>
    <t>Jamaica</t>
  </si>
  <si>
    <t>Ethiopia</t>
  </si>
  <si>
    <t>Kuwait</t>
  </si>
  <si>
    <t>Nigeria</t>
  </si>
  <si>
    <t>Switzerland</t>
  </si>
  <si>
    <t>Oman</t>
  </si>
  <si>
    <t>Albania</t>
  </si>
  <si>
    <t>Ecuador</t>
  </si>
  <si>
    <t>Togo</t>
  </si>
  <si>
    <t>Nicaragua</t>
  </si>
  <si>
    <t>El Salvador</t>
  </si>
  <si>
    <t>Uganda</t>
  </si>
  <si>
    <t>Bangladesh</t>
  </si>
  <si>
    <t>Cyprus</t>
  </si>
  <si>
    <t>Finland</t>
  </si>
  <si>
    <t>Bahamas, The</t>
  </si>
  <si>
    <t>Belize</t>
  </si>
  <si>
    <t>Bosnia and Herzegovina</t>
  </si>
  <si>
    <t>Bolivia</t>
  </si>
  <si>
    <t>Benin</t>
  </si>
  <si>
    <t>Brunei</t>
  </si>
  <si>
    <t>Cambodia</t>
  </si>
  <si>
    <t>Sri Lanka</t>
  </si>
  <si>
    <t>Cayman Islands</t>
  </si>
  <si>
    <t>Colombia</t>
  </si>
  <si>
    <t>Denmark</t>
  </si>
  <si>
    <t>Djibouti</t>
  </si>
  <si>
    <t>Czech Republic</t>
  </si>
  <si>
    <t>Ghana</t>
  </si>
  <si>
    <t>Guyana</t>
  </si>
  <si>
    <t>Haiti</t>
  </si>
  <si>
    <t>Honduras</t>
  </si>
  <si>
    <t>Indonesia</t>
  </si>
  <si>
    <t>Iran</t>
  </si>
  <si>
    <t>Cote d'Ivoire</t>
  </si>
  <si>
    <t>Jordan</t>
  </si>
  <si>
    <t>Kenya</t>
  </si>
  <si>
    <t>Kazakhstan</t>
  </si>
  <si>
    <t>Laos</t>
  </si>
  <si>
    <t>Latvia</t>
  </si>
  <si>
    <t>Slovakia</t>
  </si>
  <si>
    <t>Mongolia</t>
  </si>
  <si>
    <t>North Macedonia</t>
  </si>
  <si>
    <t>Morocco</t>
  </si>
  <si>
    <t>Mauritius</t>
  </si>
  <si>
    <t>Suriname</t>
  </si>
  <si>
    <t>Panama</t>
  </si>
  <si>
    <t>Philippines</t>
  </si>
  <si>
    <t>Slovenia</t>
  </si>
  <si>
    <t>Sierra Leone</t>
  </si>
  <si>
    <t>Singapore</t>
  </si>
  <si>
    <t>Sudan</t>
  </si>
  <si>
    <t>Sweden</t>
  </si>
  <si>
    <t>Tajikistan</t>
  </si>
  <si>
    <t>Union of Soviet Socialist Republics</t>
  </si>
  <si>
    <t>Burkina Faso</t>
  </si>
  <si>
    <t>Uzbekistan, Republic of</t>
  </si>
  <si>
    <t>Venezuela</t>
  </si>
  <si>
    <t>Leeward-Windward Islands</t>
  </si>
  <si>
    <t>Yugoslavia</t>
  </si>
  <si>
    <t>Table 48–U.S. honey imports in metric tons, by country of source, calendar year, since 1989</t>
  </si>
  <si>
    <t>colonies 2/</t>
  </si>
  <si>
    <t>Honey-producing</t>
  </si>
  <si>
    <t xml:space="preserve">Implied domestic </t>
  </si>
  <si>
    <t>consumption</t>
  </si>
  <si>
    <t xml:space="preserve">1/ Year refers to the calendar year when honey is extracted. The loan season starts April 1 and continues through March 31 of the following year. </t>
  </si>
  <si>
    <t xml:space="preserve"> Millions</t>
  </si>
  <si>
    <t>(as of July 1)</t>
  </si>
  <si>
    <t>U.S. resident population</t>
  </si>
  <si>
    <t xml:space="preserve">Note: Updates to prior years' data are due to incoporation of historical corrections of source data. </t>
  </si>
  <si>
    <t>All other States</t>
  </si>
  <si>
    <t>French Pacific Islands</t>
  </si>
  <si>
    <t>Senegal</t>
  </si>
  <si>
    <t>Last updated: 6/20/2024.</t>
  </si>
  <si>
    <t>Honey producing</t>
  </si>
  <si>
    <t>Yield 3/</t>
  </si>
  <si>
    <t>Imports 4/</t>
  </si>
  <si>
    <t xml:space="preserve"> Exports 4/</t>
  </si>
  <si>
    <t xml:space="preserve"> Stocks 5/</t>
  </si>
  <si>
    <t>Honey per capita</t>
  </si>
  <si>
    <t>Indexed</t>
  </si>
  <si>
    <t>use 6/</t>
  </si>
  <si>
    <t>per pound 7/</t>
  </si>
  <si>
    <t>production 8/</t>
  </si>
  <si>
    <t>honey per capita consumption</t>
  </si>
  <si>
    <t>Pounds, dry basis 9/</t>
  </si>
  <si>
    <t>Dry basis, 1990 = 100</t>
  </si>
  <si>
    <t>3/ May differ slightly from USDA, National Agricultural Statistics Service data due to rounding.</t>
  </si>
  <si>
    <t xml:space="preserve">4/ The 6-digit harmonized tariff schedule code is 040900. </t>
  </si>
  <si>
    <t xml:space="preserve">5/ Stocks held by producers as of December 15. </t>
  </si>
  <si>
    <t xml:space="preserve">6/ USDA, Economic Research  Service calculation: Implied domestic use = beginning stocks + production + imports - exports - ending stocks. </t>
  </si>
  <si>
    <t>7/ Average price per pound based on expanded sales.</t>
  </si>
  <si>
    <t>8/ Value of production is equal to production multiplied by average price per pound.</t>
  </si>
  <si>
    <t xml:space="preserve">9/ To convert to dry basis, multiply by 0.78. This allows comparison with other caloric sweeteners, such as refined sugar, in Table 50. </t>
  </si>
  <si>
    <t>Rwanda</t>
  </si>
  <si>
    <t>Korea, South</t>
  </si>
  <si>
    <t>Madagascar</t>
  </si>
  <si>
    <t>Paraguay</t>
  </si>
  <si>
    <t>Other Pacific Islands, not elsewhere classified</t>
  </si>
  <si>
    <t>Note: Updates to prior years' data are due to incoporation of historical corrections of source data.</t>
  </si>
  <si>
    <t>1/ The countries are ranked in descending order based on magnitude of U.S. imports for calendar year 2023.</t>
  </si>
  <si>
    <t>-</t>
  </si>
  <si>
    <t xml:space="preserve">2/ Data include only beekeepers with five or more colonies. Honey producing colonies are the maximum number of colonies from which honey was harvested during the year. It is possible to harvest honey from colonies which did not survive the entire year. Colonies which produced honey in more than one State were counted in each State. </t>
  </si>
  <si>
    <t>production 5/</t>
  </si>
  <si>
    <t>5/ Value of production is equal to production multiplied by average price per pound.</t>
  </si>
  <si>
    <t xml:space="preserve">Source: USDA, Economic Research  Service, based on data from USDA, National Agricultural Statistics Service and U.S. Department of Commerce, Bureau of the Census for exports, imports, and population. </t>
  </si>
  <si>
    <t>Source: USDA, Economic Research  Service, based on data from USDA, National Agricultural Statistics Service.</t>
  </si>
  <si>
    <t>Source: USDA, Economic Research  Service, based on data from U.S. Department of Commerce, Bureau of the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</si>
</sst>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
    <numFmt numFmtId="166" formatCode="#,##0_______)"/>
    <numFmt numFmtId="167" formatCode="#,##0.0_______)"/>
    <numFmt numFmtId="168" formatCode="0.0_)"/>
    <numFmt numFmtId="169" formatCode="0.000"/>
    <numFmt numFmtId="170" formatCode="0.0"/>
  </numFmts>
  <fonts count="9" x14ac:knownFonts="1">
    <font>
      <sz val="11"/>
      <color theme="1"/>
      <name val="Calibri"/>
      <family val="2"/>
      <scheme val="minor"/>
    </font>
    <font>
      <sz val="10"/>
      <name val="Arial"/>
      <family val="2"/>
    </font>
    <font>
      <b/>
      <sz val="10"/>
      <name val="Arial"/>
      <family val="2"/>
    </font>
    <font>
      <sz val="8"/>
      <name val="Arial"/>
      <family val="2"/>
    </font>
    <font>
      <sz val="10"/>
      <color theme="1"/>
      <name val="Arial"/>
      <family val="2"/>
    </font>
    <font>
      <u/>
      <sz val="11"/>
      <color theme="10"/>
      <name val="Calibri"/>
      <family val="2"/>
      <scheme val="minor"/>
    </font>
    <font>
      <u/>
      <sz val="10"/>
      <color theme="10"/>
      <name val="Arial"/>
      <family val="2"/>
    </font>
    <font>
      <sz val="8"/>
      <color rgb="FFFF0000"/>
      <name val="Arial"/>
      <family val="2"/>
    </font>
    <font>
      <sz val="11"/>
      <color theme="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6">
    <xf numFmtId="0" fontId="0" fillId="0" borderId="0"/>
    <xf numFmtId="0" fontId="1" fillId="0" borderId="0"/>
    <xf numFmtId="43" fontId="1" fillId="0" borderId="0" applyFont="0" applyFill="0" applyBorder="0" applyAlignment="0" applyProtection="0"/>
    <xf numFmtId="0" fontId="1" fillId="0" borderId="0"/>
    <xf numFmtId="0" fontId="5" fillId="0" borderId="0" applyNumberFormat="0" applyFill="0" applyBorder="0" applyAlignment="0" applyProtection="0"/>
    <xf numFmtId="9" fontId="8" fillId="0" borderId="0" applyFont="0" applyFill="0" applyBorder="0" applyAlignment="0" applyProtection="0"/>
  </cellStyleXfs>
  <cellXfs count="51">
    <xf numFmtId="0" fontId="0" fillId="0" borderId="0" xfId="0"/>
    <xf numFmtId="0" fontId="2" fillId="0" borderId="0" xfId="1" applyFont="1"/>
    <xf numFmtId="3" fontId="3" fillId="0" borderId="0" xfId="1" applyNumberFormat="1" applyFont="1"/>
    <xf numFmtId="37" fontId="3" fillId="0" borderId="0" xfId="1" applyNumberFormat="1" applyFont="1"/>
    <xf numFmtId="3" fontId="3" fillId="0" borderId="1" xfId="1" applyNumberFormat="1" applyFont="1" applyBorder="1"/>
    <xf numFmtId="0" fontId="3" fillId="0" borderId="0" xfId="1" quotePrefix="1" applyFont="1" applyAlignment="1">
      <alignment horizontal="left"/>
    </xf>
    <xf numFmtId="0" fontId="4" fillId="0" borderId="0" xfId="0" applyFont="1"/>
    <xf numFmtId="0" fontId="3" fillId="0" borderId="0" xfId="1" applyFont="1" applyAlignment="1">
      <alignment horizontal="center"/>
    </xf>
    <xf numFmtId="0" fontId="3" fillId="0" borderId="0" xfId="1" applyFont="1"/>
    <xf numFmtId="0" fontId="3" fillId="0" borderId="1" xfId="1" applyFont="1" applyBorder="1"/>
    <xf numFmtId="0" fontId="1" fillId="0" borderId="0" xfId="1"/>
    <xf numFmtId="165" fontId="3" fillId="0" borderId="0" xfId="1" applyNumberFormat="1" applyFont="1"/>
    <xf numFmtId="168" fontId="3" fillId="0" borderId="0" xfId="1" applyNumberFormat="1" applyFont="1"/>
    <xf numFmtId="0" fontId="3" fillId="0" borderId="0" xfId="1" quotePrefix="1" applyFont="1" applyAlignment="1">
      <alignment horizontal="center"/>
    </xf>
    <xf numFmtId="0" fontId="3" fillId="0" borderId="2" xfId="1" applyFont="1" applyBorder="1" applyAlignment="1">
      <alignment horizontal="center"/>
    </xf>
    <xf numFmtId="0" fontId="3" fillId="0" borderId="0" xfId="1" applyFont="1" applyAlignment="1">
      <alignment horizontal="centerContinuous"/>
    </xf>
    <xf numFmtId="167" fontId="3" fillId="0" borderId="0" xfId="1" applyNumberFormat="1" applyFont="1"/>
    <xf numFmtId="166" fontId="3" fillId="0" borderId="0" xfId="1" applyNumberFormat="1" applyFont="1"/>
    <xf numFmtId="0" fontId="3" fillId="0" borderId="0" xfId="1" applyFont="1" applyAlignment="1">
      <alignment horizontal="right"/>
    </xf>
    <xf numFmtId="0" fontId="3" fillId="0" borderId="1" xfId="1" applyFont="1" applyBorder="1" applyAlignment="1">
      <alignment horizontal="right"/>
    </xf>
    <xf numFmtId="0" fontId="3" fillId="0" borderId="0" xfId="1" applyFont="1" applyAlignment="1">
      <alignment horizontal="left"/>
    </xf>
    <xf numFmtId="0" fontId="6" fillId="0" borderId="0" xfId="4" applyFont="1"/>
    <xf numFmtId="169" fontId="3" fillId="0" borderId="0" xfId="1" applyNumberFormat="1" applyFont="1"/>
    <xf numFmtId="169" fontId="3" fillId="0" borderId="1" xfId="1" applyNumberFormat="1" applyFont="1" applyBorder="1"/>
    <xf numFmtId="165" fontId="3" fillId="0" borderId="1" xfId="1" applyNumberFormat="1" applyFont="1" applyBorder="1"/>
    <xf numFmtId="170" fontId="3" fillId="0" borderId="0" xfId="1" applyNumberFormat="1" applyFont="1"/>
    <xf numFmtId="170" fontId="3" fillId="0" borderId="1" xfId="1" applyNumberFormat="1" applyFont="1" applyBorder="1"/>
    <xf numFmtId="0" fontId="3" fillId="0" borderId="2" xfId="1" applyFont="1" applyBorder="1"/>
    <xf numFmtId="1" fontId="3" fillId="0" borderId="0" xfId="1" applyNumberFormat="1" applyFont="1"/>
    <xf numFmtId="3" fontId="7" fillId="0" borderId="0" xfId="1" applyNumberFormat="1" applyFont="1"/>
    <xf numFmtId="164" fontId="3" fillId="0" borderId="0" xfId="1" applyNumberFormat="1" applyFont="1"/>
    <xf numFmtId="3" fontId="3" fillId="0" borderId="3" xfId="1" applyNumberFormat="1" applyFont="1" applyBorder="1"/>
    <xf numFmtId="0" fontId="3" fillId="0" borderId="1" xfId="1" applyFont="1" applyBorder="1" applyAlignment="1">
      <alignment horizontal="center"/>
    </xf>
    <xf numFmtId="0" fontId="3" fillId="0" borderId="1" xfId="3" applyFont="1" applyBorder="1"/>
    <xf numFmtId="165" fontId="3" fillId="0" borderId="1" xfId="3" applyNumberFormat="1" applyFont="1" applyBorder="1"/>
    <xf numFmtId="0" fontId="3" fillId="0" borderId="0" xfId="3" applyFont="1"/>
    <xf numFmtId="165" fontId="3" fillId="0" borderId="0" xfId="3" applyNumberFormat="1" applyFont="1" applyAlignment="1">
      <alignment horizontal="center"/>
    </xf>
    <xf numFmtId="0" fontId="3" fillId="0" borderId="0" xfId="3" applyFont="1" applyAlignment="1">
      <alignment horizontal="center"/>
    </xf>
    <xf numFmtId="0" fontId="3" fillId="0" borderId="0" xfId="3" quotePrefix="1" applyFont="1" applyAlignment="1">
      <alignment horizontal="center"/>
    </xf>
    <xf numFmtId="3" fontId="3" fillId="0" borderId="0" xfId="3" applyNumberFormat="1" applyFont="1" applyAlignment="1">
      <alignment horizontal="center"/>
    </xf>
    <xf numFmtId="0" fontId="3" fillId="0" borderId="0" xfId="3" quotePrefix="1" applyFont="1" applyAlignment="1">
      <alignment horizontal="left"/>
    </xf>
    <xf numFmtId="3" fontId="3" fillId="0" borderId="0" xfId="3" applyNumberFormat="1" applyFont="1"/>
    <xf numFmtId="165" fontId="3" fillId="0" borderId="0" xfId="3" applyNumberFormat="1" applyFont="1"/>
    <xf numFmtId="3" fontId="3" fillId="0" borderId="0" xfId="3" quotePrefix="1" applyNumberFormat="1" applyFont="1" applyAlignment="1">
      <alignment horizontal="right"/>
    </xf>
    <xf numFmtId="0" fontId="3" fillId="0" borderId="0" xfId="3" applyFont="1" applyAlignment="1">
      <alignment horizontal="right"/>
    </xf>
    <xf numFmtId="0" fontId="3" fillId="0" borderId="0" xfId="1" quotePrefix="1" applyFont="1" applyAlignment="1">
      <alignment horizontal="right"/>
    </xf>
    <xf numFmtId="0" fontId="3" fillId="0" borderId="1" xfId="3" applyFont="1" applyBorder="1" applyAlignment="1">
      <alignment horizontal="right"/>
    </xf>
    <xf numFmtId="3" fontId="3" fillId="0" borderId="1" xfId="3" applyNumberFormat="1" applyFont="1" applyBorder="1"/>
    <xf numFmtId="9" fontId="3" fillId="0" borderId="0" xfId="5" applyFont="1"/>
    <xf numFmtId="0" fontId="3" fillId="0" borderId="2" xfId="1" applyFont="1" applyBorder="1" applyAlignment="1">
      <alignment horizontal="left" vertical="top" wrapText="1"/>
    </xf>
    <xf numFmtId="0" fontId="3" fillId="0" borderId="0" xfId="1" applyFont="1" applyAlignment="1">
      <alignment horizontal="left" vertical="top" wrapText="1"/>
    </xf>
  </cellXfs>
  <cellStyles count="6">
    <cellStyle name="Comma 2" xfId="2" xr:uid="{AC34020A-EAF8-4485-8F29-74DEE3631B66}"/>
    <cellStyle name="Hyperlink" xfId="4" builtinId="8"/>
    <cellStyle name="Normal" xfId="0" builtinId="0"/>
    <cellStyle name="Normal 2" xfId="1" xr:uid="{BA7915D7-A04D-4E1B-A1F8-88620124B333}"/>
    <cellStyle name="Normal_HONEY_ST" xfId="3" xr:uid="{25ACA18E-9374-4954-81E2-86C3CF5C1A4E}"/>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2.75" x14ac:dyDescent="0.2"/>
  <cols>
    <col min="1" max="16384" width="9.140625" style="6"/>
  </cols>
  <sheetData>
    <row r="1" spans="1:1" x14ac:dyDescent="0.2">
      <c r="A1" s="1" t="s">
        <v>0</v>
      </c>
    </row>
    <row r="2" spans="1:1" x14ac:dyDescent="0.2">
      <c r="A2" s="21" t="s">
        <v>33</v>
      </c>
    </row>
    <row r="3" spans="1:1" x14ac:dyDescent="0.2">
      <c r="A3" s="21" t="s">
        <v>36</v>
      </c>
    </row>
    <row r="4" spans="1:1" x14ac:dyDescent="0.2">
      <c r="A4" s="21" t="s">
        <v>154</v>
      </c>
    </row>
    <row r="5" spans="1:1" x14ac:dyDescent="0.2">
      <c r="A5" s="10"/>
    </row>
    <row r="6" spans="1:1" x14ac:dyDescent="0.2">
      <c r="A6" s="10" t="s">
        <v>167</v>
      </c>
    </row>
  </sheetData>
  <hyperlinks>
    <hyperlink ref="A2" location="'Table 46'!A1" display="Table 46–U.S. honey production, imports, exports, stocks, and average price, by calendar year, since 1986" xr:uid="{9BF8C7DA-FADB-4C83-B6E5-B64F0DD4C5C2}"/>
    <hyperlink ref="A3" location="'Table 47'!A1" display="Table 47–Honey: number of colonies, yield, production, stocks, price, and value by top producing States and United States, by calendar year, since 1986" xr:uid="{00A2832B-C353-41B1-B895-04A45A91C1AC}"/>
    <hyperlink ref="A4" location="Table48!A1" display="Table 48–U.S. honey imports, by importing country, calendar year, since 1989" xr:uid="{E1773575-46D7-4F89-9B7E-8FC75366C5D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114E4-8D3B-44F0-A6DD-D08DEC6B0C0B}">
  <dimension ref="A1:AN54"/>
  <sheetViews>
    <sheetView zoomScaleNormal="100" workbookViewId="0">
      <pane xSplit="1" ySplit="4" topLeftCell="B5" activePane="bottomRight" state="frozen"/>
      <selection activeCell="D42" sqref="D42"/>
      <selection pane="topRight" activeCell="D42" sqref="D42"/>
      <selection pane="bottomLeft" activeCell="D42" sqref="D42"/>
      <selection pane="bottomRight"/>
    </sheetView>
  </sheetViews>
  <sheetFormatPr defaultRowHeight="11.25" x14ac:dyDescent="0.2"/>
  <cols>
    <col min="1" max="1" width="10.7109375" style="8" customWidth="1"/>
    <col min="2" max="2" width="15.85546875" style="8" bestFit="1" customWidth="1"/>
    <col min="3" max="3" width="14" style="8" bestFit="1" customWidth="1"/>
    <col min="4" max="7" width="11.42578125" style="8" customWidth="1"/>
    <col min="8" max="8" width="12.7109375" style="8" bestFit="1" customWidth="1"/>
    <col min="9" max="9" width="14" style="8" customWidth="1"/>
    <col min="10" max="10" width="13.42578125" style="8" bestFit="1" customWidth="1"/>
    <col min="11" max="11" width="19.28515625" style="8" bestFit="1" customWidth="1"/>
    <col min="12" max="12" width="12.28515625" style="8" bestFit="1" customWidth="1"/>
    <col min="13" max="13" width="16.42578125" style="8" customWidth="1"/>
    <col min="14" max="14" width="22.140625" style="8" bestFit="1" customWidth="1"/>
    <col min="15" max="231" width="9.140625" style="8"/>
    <col min="232" max="232" width="10.7109375" style="8" customWidth="1"/>
    <col min="233" max="239" width="11.42578125" style="8" customWidth="1"/>
    <col min="240" max="241" width="9.140625" style="8"/>
    <col min="242" max="242" width="12.28515625" style="8" bestFit="1" customWidth="1"/>
    <col min="243" max="243" width="11" style="8" bestFit="1" customWidth="1"/>
    <col min="244" max="487" width="9.140625" style="8"/>
    <col min="488" max="488" width="10.7109375" style="8" customWidth="1"/>
    <col min="489" max="495" width="11.42578125" style="8" customWidth="1"/>
    <col min="496" max="497" width="9.140625" style="8"/>
    <col min="498" max="498" width="12.28515625" style="8" bestFit="1" customWidth="1"/>
    <col min="499" max="499" width="11" style="8" bestFit="1" customWidth="1"/>
    <col min="500" max="743" width="9.140625" style="8"/>
    <col min="744" max="744" width="10.7109375" style="8" customWidth="1"/>
    <col min="745" max="751" width="11.42578125" style="8" customWidth="1"/>
    <col min="752" max="753" width="9.140625" style="8"/>
    <col min="754" max="754" width="12.28515625" style="8" bestFit="1" customWidth="1"/>
    <col min="755" max="755" width="11" style="8" bestFit="1" customWidth="1"/>
    <col min="756" max="999" width="9.140625" style="8"/>
    <col min="1000" max="1000" width="10.7109375" style="8" customWidth="1"/>
    <col min="1001" max="1007" width="11.42578125" style="8" customWidth="1"/>
    <col min="1008" max="1009" width="9.140625" style="8"/>
    <col min="1010" max="1010" width="12.28515625" style="8" bestFit="1" customWidth="1"/>
    <col min="1011" max="1011" width="11" style="8" bestFit="1" customWidth="1"/>
    <col min="1012" max="1255" width="9.140625" style="8"/>
    <col min="1256" max="1256" width="10.7109375" style="8" customWidth="1"/>
    <col min="1257" max="1263" width="11.42578125" style="8" customWidth="1"/>
    <col min="1264" max="1265" width="9.140625" style="8"/>
    <col min="1266" max="1266" width="12.28515625" style="8" bestFit="1" customWidth="1"/>
    <col min="1267" max="1267" width="11" style="8" bestFit="1" customWidth="1"/>
    <col min="1268" max="1511" width="9.140625" style="8"/>
    <col min="1512" max="1512" width="10.7109375" style="8" customWidth="1"/>
    <col min="1513" max="1519" width="11.42578125" style="8" customWidth="1"/>
    <col min="1520" max="1521" width="9.140625" style="8"/>
    <col min="1522" max="1522" width="12.28515625" style="8" bestFit="1" customWidth="1"/>
    <col min="1523" max="1523" width="11" style="8" bestFit="1" customWidth="1"/>
    <col min="1524" max="1767" width="9.140625" style="8"/>
    <col min="1768" max="1768" width="10.7109375" style="8" customWidth="1"/>
    <col min="1769" max="1775" width="11.42578125" style="8" customWidth="1"/>
    <col min="1776" max="1777" width="9.140625" style="8"/>
    <col min="1778" max="1778" width="12.28515625" style="8" bestFit="1" customWidth="1"/>
    <col min="1779" max="1779" width="11" style="8" bestFit="1" customWidth="1"/>
    <col min="1780" max="2023" width="9.140625" style="8"/>
    <col min="2024" max="2024" width="10.7109375" style="8" customWidth="1"/>
    <col min="2025" max="2031" width="11.42578125" style="8" customWidth="1"/>
    <col min="2032" max="2033" width="9.140625" style="8"/>
    <col min="2034" max="2034" width="12.28515625" style="8" bestFit="1" customWidth="1"/>
    <col min="2035" max="2035" width="11" style="8" bestFit="1" customWidth="1"/>
    <col min="2036" max="2279" width="9.140625" style="8"/>
    <col min="2280" max="2280" width="10.7109375" style="8" customWidth="1"/>
    <col min="2281" max="2287" width="11.42578125" style="8" customWidth="1"/>
    <col min="2288" max="2289" width="9.140625" style="8"/>
    <col min="2290" max="2290" width="12.28515625" style="8" bestFit="1" customWidth="1"/>
    <col min="2291" max="2291" width="11" style="8" bestFit="1" customWidth="1"/>
    <col min="2292" max="2535" width="9.140625" style="8"/>
    <col min="2536" max="2536" width="10.7109375" style="8" customWidth="1"/>
    <col min="2537" max="2543" width="11.42578125" style="8" customWidth="1"/>
    <col min="2544" max="2545" width="9.140625" style="8"/>
    <col min="2546" max="2546" width="12.28515625" style="8" bestFit="1" customWidth="1"/>
    <col min="2547" max="2547" width="11" style="8" bestFit="1" customWidth="1"/>
    <col min="2548" max="2791" width="9.140625" style="8"/>
    <col min="2792" max="2792" width="10.7109375" style="8" customWidth="1"/>
    <col min="2793" max="2799" width="11.42578125" style="8" customWidth="1"/>
    <col min="2800" max="2801" width="9.140625" style="8"/>
    <col min="2802" max="2802" width="12.28515625" style="8" bestFit="1" customWidth="1"/>
    <col min="2803" max="2803" width="11" style="8" bestFit="1" customWidth="1"/>
    <col min="2804" max="3047" width="9.140625" style="8"/>
    <col min="3048" max="3048" width="10.7109375" style="8" customWidth="1"/>
    <col min="3049" max="3055" width="11.42578125" style="8" customWidth="1"/>
    <col min="3056" max="3057" width="9.140625" style="8"/>
    <col min="3058" max="3058" width="12.28515625" style="8" bestFit="1" customWidth="1"/>
    <col min="3059" max="3059" width="11" style="8" bestFit="1" customWidth="1"/>
    <col min="3060" max="3303" width="9.140625" style="8"/>
    <col min="3304" max="3304" width="10.7109375" style="8" customWidth="1"/>
    <col min="3305" max="3311" width="11.42578125" style="8" customWidth="1"/>
    <col min="3312" max="3313" width="9.140625" style="8"/>
    <col min="3314" max="3314" width="12.28515625" style="8" bestFit="1" customWidth="1"/>
    <col min="3315" max="3315" width="11" style="8" bestFit="1" customWidth="1"/>
    <col min="3316" max="3559" width="9.140625" style="8"/>
    <col min="3560" max="3560" width="10.7109375" style="8" customWidth="1"/>
    <col min="3561" max="3567" width="11.42578125" style="8" customWidth="1"/>
    <col min="3568" max="3569" width="9.140625" style="8"/>
    <col min="3570" max="3570" width="12.28515625" style="8" bestFit="1" customWidth="1"/>
    <col min="3571" max="3571" width="11" style="8" bestFit="1" customWidth="1"/>
    <col min="3572" max="3815" width="9.140625" style="8"/>
    <col min="3816" max="3816" width="10.7109375" style="8" customWidth="1"/>
    <col min="3817" max="3823" width="11.42578125" style="8" customWidth="1"/>
    <col min="3824" max="3825" width="9.140625" style="8"/>
    <col min="3826" max="3826" width="12.28515625" style="8" bestFit="1" customWidth="1"/>
    <col min="3827" max="3827" width="11" style="8" bestFit="1" customWidth="1"/>
    <col min="3828" max="4071" width="9.140625" style="8"/>
    <col min="4072" max="4072" width="10.7109375" style="8" customWidth="1"/>
    <col min="4073" max="4079" width="11.42578125" style="8" customWidth="1"/>
    <col min="4080" max="4081" width="9.140625" style="8"/>
    <col min="4082" max="4082" width="12.28515625" style="8" bestFit="1" customWidth="1"/>
    <col min="4083" max="4083" width="11" style="8" bestFit="1" customWidth="1"/>
    <col min="4084" max="4327" width="9.140625" style="8"/>
    <col min="4328" max="4328" width="10.7109375" style="8" customWidth="1"/>
    <col min="4329" max="4335" width="11.42578125" style="8" customWidth="1"/>
    <col min="4336" max="4337" width="9.140625" style="8"/>
    <col min="4338" max="4338" width="12.28515625" style="8" bestFit="1" customWidth="1"/>
    <col min="4339" max="4339" width="11" style="8" bestFit="1" customWidth="1"/>
    <col min="4340" max="4583" width="9.140625" style="8"/>
    <col min="4584" max="4584" width="10.7109375" style="8" customWidth="1"/>
    <col min="4585" max="4591" width="11.42578125" style="8" customWidth="1"/>
    <col min="4592" max="4593" width="9.140625" style="8"/>
    <col min="4594" max="4594" width="12.28515625" style="8" bestFit="1" customWidth="1"/>
    <col min="4595" max="4595" width="11" style="8" bestFit="1" customWidth="1"/>
    <col min="4596" max="4839" width="9.140625" style="8"/>
    <col min="4840" max="4840" width="10.7109375" style="8" customWidth="1"/>
    <col min="4841" max="4847" width="11.42578125" style="8" customWidth="1"/>
    <col min="4848" max="4849" width="9.140625" style="8"/>
    <col min="4850" max="4850" width="12.28515625" style="8" bestFit="1" customWidth="1"/>
    <col min="4851" max="4851" width="11" style="8" bestFit="1" customWidth="1"/>
    <col min="4852" max="5095" width="9.140625" style="8"/>
    <col min="5096" max="5096" width="10.7109375" style="8" customWidth="1"/>
    <col min="5097" max="5103" width="11.42578125" style="8" customWidth="1"/>
    <col min="5104" max="5105" width="9.140625" style="8"/>
    <col min="5106" max="5106" width="12.28515625" style="8" bestFit="1" customWidth="1"/>
    <col min="5107" max="5107" width="11" style="8" bestFit="1" customWidth="1"/>
    <col min="5108" max="5351" width="9.140625" style="8"/>
    <col min="5352" max="5352" width="10.7109375" style="8" customWidth="1"/>
    <col min="5353" max="5359" width="11.42578125" style="8" customWidth="1"/>
    <col min="5360" max="5361" width="9.140625" style="8"/>
    <col min="5362" max="5362" width="12.28515625" style="8" bestFit="1" customWidth="1"/>
    <col min="5363" max="5363" width="11" style="8" bestFit="1" customWidth="1"/>
    <col min="5364" max="5607" width="9.140625" style="8"/>
    <col min="5608" max="5608" width="10.7109375" style="8" customWidth="1"/>
    <col min="5609" max="5615" width="11.42578125" style="8" customWidth="1"/>
    <col min="5616" max="5617" width="9.140625" style="8"/>
    <col min="5618" max="5618" width="12.28515625" style="8" bestFit="1" customWidth="1"/>
    <col min="5619" max="5619" width="11" style="8" bestFit="1" customWidth="1"/>
    <col min="5620" max="5863" width="9.140625" style="8"/>
    <col min="5864" max="5864" width="10.7109375" style="8" customWidth="1"/>
    <col min="5865" max="5871" width="11.42578125" style="8" customWidth="1"/>
    <col min="5872" max="5873" width="9.140625" style="8"/>
    <col min="5874" max="5874" width="12.28515625" style="8" bestFit="1" customWidth="1"/>
    <col min="5875" max="5875" width="11" style="8" bestFit="1" customWidth="1"/>
    <col min="5876" max="6119" width="9.140625" style="8"/>
    <col min="6120" max="6120" width="10.7109375" style="8" customWidth="1"/>
    <col min="6121" max="6127" width="11.42578125" style="8" customWidth="1"/>
    <col min="6128" max="6129" width="9.140625" style="8"/>
    <col min="6130" max="6130" width="12.28515625" style="8" bestFit="1" customWidth="1"/>
    <col min="6131" max="6131" width="11" style="8" bestFit="1" customWidth="1"/>
    <col min="6132" max="6375" width="9.140625" style="8"/>
    <col min="6376" max="6376" width="10.7109375" style="8" customWidth="1"/>
    <col min="6377" max="6383" width="11.42578125" style="8" customWidth="1"/>
    <col min="6384" max="6385" width="9.140625" style="8"/>
    <col min="6386" max="6386" width="12.28515625" style="8" bestFit="1" customWidth="1"/>
    <col min="6387" max="6387" width="11" style="8" bestFit="1" customWidth="1"/>
    <col min="6388" max="6631" width="9.140625" style="8"/>
    <col min="6632" max="6632" width="10.7109375" style="8" customWidth="1"/>
    <col min="6633" max="6639" width="11.42578125" style="8" customWidth="1"/>
    <col min="6640" max="6641" width="9.140625" style="8"/>
    <col min="6642" max="6642" width="12.28515625" style="8" bestFit="1" customWidth="1"/>
    <col min="6643" max="6643" width="11" style="8" bestFit="1" customWidth="1"/>
    <col min="6644" max="6887" width="9.140625" style="8"/>
    <col min="6888" max="6888" width="10.7109375" style="8" customWidth="1"/>
    <col min="6889" max="6895" width="11.42578125" style="8" customWidth="1"/>
    <col min="6896" max="6897" width="9.140625" style="8"/>
    <col min="6898" max="6898" width="12.28515625" style="8" bestFit="1" customWidth="1"/>
    <col min="6899" max="6899" width="11" style="8" bestFit="1" customWidth="1"/>
    <col min="6900" max="7143" width="9.140625" style="8"/>
    <col min="7144" max="7144" width="10.7109375" style="8" customWidth="1"/>
    <col min="7145" max="7151" width="11.42578125" style="8" customWidth="1"/>
    <col min="7152" max="7153" width="9.140625" style="8"/>
    <col min="7154" max="7154" width="12.28515625" style="8" bestFit="1" customWidth="1"/>
    <col min="7155" max="7155" width="11" style="8" bestFit="1" customWidth="1"/>
    <col min="7156" max="7399" width="9.140625" style="8"/>
    <col min="7400" max="7400" width="10.7109375" style="8" customWidth="1"/>
    <col min="7401" max="7407" width="11.42578125" style="8" customWidth="1"/>
    <col min="7408" max="7409" width="9.140625" style="8"/>
    <col min="7410" max="7410" width="12.28515625" style="8" bestFit="1" customWidth="1"/>
    <col min="7411" max="7411" width="11" style="8" bestFit="1" customWidth="1"/>
    <col min="7412" max="7655" width="9.140625" style="8"/>
    <col min="7656" max="7656" width="10.7109375" style="8" customWidth="1"/>
    <col min="7657" max="7663" width="11.42578125" style="8" customWidth="1"/>
    <col min="7664" max="7665" width="9.140625" style="8"/>
    <col min="7666" max="7666" width="12.28515625" style="8" bestFit="1" customWidth="1"/>
    <col min="7667" max="7667" width="11" style="8" bestFit="1" customWidth="1"/>
    <col min="7668" max="7911" width="9.140625" style="8"/>
    <col min="7912" max="7912" width="10.7109375" style="8" customWidth="1"/>
    <col min="7913" max="7919" width="11.42578125" style="8" customWidth="1"/>
    <col min="7920" max="7921" width="9.140625" style="8"/>
    <col min="7922" max="7922" width="12.28515625" style="8" bestFit="1" customWidth="1"/>
    <col min="7923" max="7923" width="11" style="8" bestFit="1" customWidth="1"/>
    <col min="7924" max="8167" width="9.140625" style="8"/>
    <col min="8168" max="8168" width="10.7109375" style="8" customWidth="1"/>
    <col min="8169" max="8175" width="11.42578125" style="8" customWidth="1"/>
    <col min="8176" max="8177" width="9.140625" style="8"/>
    <col min="8178" max="8178" width="12.28515625" style="8" bestFit="1" customWidth="1"/>
    <col min="8179" max="8179" width="11" style="8" bestFit="1" customWidth="1"/>
    <col min="8180" max="8423" width="9.140625" style="8"/>
    <col min="8424" max="8424" width="10.7109375" style="8" customWidth="1"/>
    <col min="8425" max="8431" width="11.42578125" style="8" customWidth="1"/>
    <col min="8432" max="8433" width="9.140625" style="8"/>
    <col min="8434" max="8434" width="12.28515625" style="8" bestFit="1" customWidth="1"/>
    <col min="8435" max="8435" width="11" style="8" bestFit="1" customWidth="1"/>
    <col min="8436" max="8679" width="9.140625" style="8"/>
    <col min="8680" max="8680" width="10.7109375" style="8" customWidth="1"/>
    <col min="8681" max="8687" width="11.42578125" style="8" customWidth="1"/>
    <col min="8688" max="8689" width="9.140625" style="8"/>
    <col min="8690" max="8690" width="12.28515625" style="8" bestFit="1" customWidth="1"/>
    <col min="8691" max="8691" width="11" style="8" bestFit="1" customWidth="1"/>
    <col min="8692" max="8935" width="9.140625" style="8"/>
    <col min="8936" max="8936" width="10.7109375" style="8" customWidth="1"/>
    <col min="8937" max="8943" width="11.42578125" style="8" customWidth="1"/>
    <col min="8944" max="8945" width="9.140625" style="8"/>
    <col min="8946" max="8946" width="12.28515625" style="8" bestFit="1" customWidth="1"/>
    <col min="8947" max="8947" width="11" style="8" bestFit="1" customWidth="1"/>
    <col min="8948" max="9191" width="9.140625" style="8"/>
    <col min="9192" max="9192" width="10.7109375" style="8" customWidth="1"/>
    <col min="9193" max="9199" width="11.42578125" style="8" customWidth="1"/>
    <col min="9200" max="9201" width="9.140625" style="8"/>
    <col min="9202" max="9202" width="12.28515625" style="8" bestFit="1" customWidth="1"/>
    <col min="9203" max="9203" width="11" style="8" bestFit="1" customWidth="1"/>
    <col min="9204" max="9447" width="9.140625" style="8"/>
    <col min="9448" max="9448" width="10.7109375" style="8" customWidth="1"/>
    <col min="9449" max="9455" width="11.42578125" style="8" customWidth="1"/>
    <col min="9456" max="9457" width="9.140625" style="8"/>
    <col min="9458" max="9458" width="12.28515625" style="8" bestFit="1" customWidth="1"/>
    <col min="9459" max="9459" width="11" style="8" bestFit="1" customWidth="1"/>
    <col min="9460" max="9703" width="9.140625" style="8"/>
    <col min="9704" max="9704" width="10.7109375" style="8" customWidth="1"/>
    <col min="9705" max="9711" width="11.42578125" style="8" customWidth="1"/>
    <col min="9712" max="9713" width="9.140625" style="8"/>
    <col min="9714" max="9714" width="12.28515625" style="8" bestFit="1" customWidth="1"/>
    <col min="9715" max="9715" width="11" style="8" bestFit="1" customWidth="1"/>
    <col min="9716" max="9959" width="9.140625" style="8"/>
    <col min="9960" max="9960" width="10.7109375" style="8" customWidth="1"/>
    <col min="9961" max="9967" width="11.42578125" style="8" customWidth="1"/>
    <col min="9968" max="9969" width="9.140625" style="8"/>
    <col min="9970" max="9970" width="12.28515625" style="8" bestFit="1" customWidth="1"/>
    <col min="9971" max="9971" width="11" style="8" bestFit="1" customWidth="1"/>
    <col min="9972" max="10215" width="9.140625" style="8"/>
    <col min="10216" max="10216" width="10.7109375" style="8" customWidth="1"/>
    <col min="10217" max="10223" width="11.42578125" style="8" customWidth="1"/>
    <col min="10224" max="10225" width="9.140625" style="8"/>
    <col min="10226" max="10226" width="12.28515625" style="8" bestFit="1" customWidth="1"/>
    <col min="10227" max="10227" width="11" style="8" bestFit="1" customWidth="1"/>
    <col min="10228" max="10471" width="9.140625" style="8"/>
    <col min="10472" max="10472" width="10.7109375" style="8" customWidth="1"/>
    <col min="10473" max="10479" width="11.42578125" style="8" customWidth="1"/>
    <col min="10480" max="10481" width="9.140625" style="8"/>
    <col min="10482" max="10482" width="12.28515625" style="8" bestFit="1" customWidth="1"/>
    <col min="10483" max="10483" width="11" style="8" bestFit="1" customWidth="1"/>
    <col min="10484" max="10727" width="9.140625" style="8"/>
    <col min="10728" max="10728" width="10.7109375" style="8" customWidth="1"/>
    <col min="10729" max="10735" width="11.42578125" style="8" customWidth="1"/>
    <col min="10736" max="10737" width="9.140625" style="8"/>
    <col min="10738" max="10738" width="12.28515625" style="8" bestFit="1" customWidth="1"/>
    <col min="10739" max="10739" width="11" style="8" bestFit="1" customWidth="1"/>
    <col min="10740" max="10983" width="9.140625" style="8"/>
    <col min="10984" max="10984" width="10.7109375" style="8" customWidth="1"/>
    <col min="10985" max="10991" width="11.42578125" style="8" customWidth="1"/>
    <col min="10992" max="10993" width="9.140625" style="8"/>
    <col min="10994" max="10994" width="12.28515625" style="8" bestFit="1" customWidth="1"/>
    <col min="10995" max="10995" width="11" style="8" bestFit="1" customWidth="1"/>
    <col min="10996" max="11239" width="9.140625" style="8"/>
    <col min="11240" max="11240" width="10.7109375" style="8" customWidth="1"/>
    <col min="11241" max="11247" width="11.42578125" style="8" customWidth="1"/>
    <col min="11248" max="11249" width="9.140625" style="8"/>
    <col min="11250" max="11250" width="12.28515625" style="8" bestFit="1" customWidth="1"/>
    <col min="11251" max="11251" width="11" style="8" bestFit="1" customWidth="1"/>
    <col min="11252" max="11495" width="9.140625" style="8"/>
    <col min="11496" max="11496" width="10.7109375" style="8" customWidth="1"/>
    <col min="11497" max="11503" width="11.42578125" style="8" customWidth="1"/>
    <col min="11504" max="11505" width="9.140625" style="8"/>
    <col min="11506" max="11506" width="12.28515625" style="8" bestFit="1" customWidth="1"/>
    <col min="11507" max="11507" width="11" style="8" bestFit="1" customWidth="1"/>
    <col min="11508" max="11751" width="9.140625" style="8"/>
    <col min="11752" max="11752" width="10.7109375" style="8" customWidth="1"/>
    <col min="11753" max="11759" width="11.42578125" style="8" customWidth="1"/>
    <col min="11760" max="11761" width="9.140625" style="8"/>
    <col min="11762" max="11762" width="12.28515625" style="8" bestFit="1" customWidth="1"/>
    <col min="11763" max="11763" width="11" style="8" bestFit="1" customWidth="1"/>
    <col min="11764" max="12007" width="9.140625" style="8"/>
    <col min="12008" max="12008" width="10.7109375" style="8" customWidth="1"/>
    <col min="12009" max="12015" width="11.42578125" style="8" customWidth="1"/>
    <col min="12016" max="12017" width="9.140625" style="8"/>
    <col min="12018" max="12018" width="12.28515625" style="8" bestFit="1" customWidth="1"/>
    <col min="12019" max="12019" width="11" style="8" bestFit="1" customWidth="1"/>
    <col min="12020" max="12263" width="9.140625" style="8"/>
    <col min="12264" max="12264" width="10.7109375" style="8" customWidth="1"/>
    <col min="12265" max="12271" width="11.42578125" style="8" customWidth="1"/>
    <col min="12272" max="12273" width="9.140625" style="8"/>
    <col min="12274" max="12274" width="12.28515625" style="8" bestFit="1" customWidth="1"/>
    <col min="12275" max="12275" width="11" style="8" bestFit="1" customWidth="1"/>
    <col min="12276" max="12519" width="9.140625" style="8"/>
    <col min="12520" max="12520" width="10.7109375" style="8" customWidth="1"/>
    <col min="12521" max="12527" width="11.42578125" style="8" customWidth="1"/>
    <col min="12528" max="12529" width="9.140625" style="8"/>
    <col min="12530" max="12530" width="12.28515625" style="8" bestFit="1" customWidth="1"/>
    <col min="12531" max="12531" width="11" style="8" bestFit="1" customWidth="1"/>
    <col min="12532" max="12775" width="9.140625" style="8"/>
    <col min="12776" max="12776" width="10.7109375" style="8" customWidth="1"/>
    <col min="12777" max="12783" width="11.42578125" style="8" customWidth="1"/>
    <col min="12784" max="12785" width="9.140625" style="8"/>
    <col min="12786" max="12786" width="12.28515625" style="8" bestFit="1" customWidth="1"/>
    <col min="12787" max="12787" width="11" style="8" bestFit="1" customWidth="1"/>
    <col min="12788" max="13031" width="9.140625" style="8"/>
    <col min="13032" max="13032" width="10.7109375" style="8" customWidth="1"/>
    <col min="13033" max="13039" width="11.42578125" style="8" customWidth="1"/>
    <col min="13040" max="13041" width="9.140625" style="8"/>
    <col min="13042" max="13042" width="12.28515625" style="8" bestFit="1" customWidth="1"/>
    <col min="13043" max="13043" width="11" style="8" bestFit="1" customWidth="1"/>
    <col min="13044" max="13287" width="9.140625" style="8"/>
    <col min="13288" max="13288" width="10.7109375" style="8" customWidth="1"/>
    <col min="13289" max="13295" width="11.42578125" style="8" customWidth="1"/>
    <col min="13296" max="13297" width="9.140625" style="8"/>
    <col min="13298" max="13298" width="12.28515625" style="8" bestFit="1" customWidth="1"/>
    <col min="13299" max="13299" width="11" style="8" bestFit="1" customWidth="1"/>
    <col min="13300" max="13543" width="9.140625" style="8"/>
    <col min="13544" max="13544" width="10.7109375" style="8" customWidth="1"/>
    <col min="13545" max="13551" width="11.42578125" style="8" customWidth="1"/>
    <col min="13552" max="13553" width="9.140625" style="8"/>
    <col min="13554" max="13554" width="12.28515625" style="8" bestFit="1" customWidth="1"/>
    <col min="13555" max="13555" width="11" style="8" bestFit="1" customWidth="1"/>
    <col min="13556" max="13799" width="9.140625" style="8"/>
    <col min="13800" max="13800" width="10.7109375" style="8" customWidth="1"/>
    <col min="13801" max="13807" width="11.42578125" style="8" customWidth="1"/>
    <col min="13808" max="13809" width="9.140625" style="8"/>
    <col min="13810" max="13810" width="12.28515625" style="8" bestFit="1" customWidth="1"/>
    <col min="13811" max="13811" width="11" style="8" bestFit="1" customWidth="1"/>
    <col min="13812" max="14055" width="9.140625" style="8"/>
    <col min="14056" max="14056" width="10.7109375" style="8" customWidth="1"/>
    <col min="14057" max="14063" width="11.42578125" style="8" customWidth="1"/>
    <col min="14064" max="14065" width="9.140625" style="8"/>
    <col min="14066" max="14066" width="12.28515625" style="8" bestFit="1" customWidth="1"/>
    <col min="14067" max="14067" width="11" style="8" bestFit="1" customWidth="1"/>
    <col min="14068" max="14311" width="9.140625" style="8"/>
    <col min="14312" max="14312" width="10.7109375" style="8" customWidth="1"/>
    <col min="14313" max="14319" width="11.42578125" style="8" customWidth="1"/>
    <col min="14320" max="14321" width="9.140625" style="8"/>
    <col min="14322" max="14322" width="12.28515625" style="8" bestFit="1" customWidth="1"/>
    <col min="14323" max="14323" width="11" style="8" bestFit="1" customWidth="1"/>
    <col min="14324" max="14567" width="9.140625" style="8"/>
    <col min="14568" max="14568" width="10.7109375" style="8" customWidth="1"/>
    <col min="14569" max="14575" width="11.42578125" style="8" customWidth="1"/>
    <col min="14576" max="14577" width="9.140625" style="8"/>
    <col min="14578" max="14578" width="12.28515625" style="8" bestFit="1" customWidth="1"/>
    <col min="14579" max="14579" width="11" style="8" bestFit="1" customWidth="1"/>
    <col min="14580" max="14823" width="9.140625" style="8"/>
    <col min="14824" max="14824" width="10.7109375" style="8" customWidth="1"/>
    <col min="14825" max="14831" width="11.42578125" style="8" customWidth="1"/>
    <col min="14832" max="14833" width="9.140625" style="8"/>
    <col min="14834" max="14834" width="12.28515625" style="8" bestFit="1" customWidth="1"/>
    <col min="14835" max="14835" width="11" style="8" bestFit="1" customWidth="1"/>
    <col min="14836" max="15079" width="9.140625" style="8"/>
    <col min="15080" max="15080" width="10.7109375" style="8" customWidth="1"/>
    <col min="15081" max="15087" width="11.42578125" style="8" customWidth="1"/>
    <col min="15088" max="15089" width="9.140625" style="8"/>
    <col min="15090" max="15090" width="12.28515625" style="8" bestFit="1" customWidth="1"/>
    <col min="15091" max="15091" width="11" style="8" bestFit="1" customWidth="1"/>
    <col min="15092" max="15335" width="9.140625" style="8"/>
    <col min="15336" max="15336" width="10.7109375" style="8" customWidth="1"/>
    <col min="15337" max="15343" width="11.42578125" style="8" customWidth="1"/>
    <col min="15344" max="15345" width="9.140625" style="8"/>
    <col min="15346" max="15346" width="12.28515625" style="8" bestFit="1" customWidth="1"/>
    <col min="15347" max="15347" width="11" style="8" bestFit="1" customWidth="1"/>
    <col min="15348" max="15591" width="9.140625" style="8"/>
    <col min="15592" max="15592" width="10.7109375" style="8" customWidth="1"/>
    <col min="15593" max="15599" width="11.42578125" style="8" customWidth="1"/>
    <col min="15600" max="15601" width="9.140625" style="8"/>
    <col min="15602" max="15602" width="12.28515625" style="8" bestFit="1" customWidth="1"/>
    <col min="15603" max="15603" width="11" style="8" bestFit="1" customWidth="1"/>
    <col min="15604" max="15847" width="9.140625" style="8"/>
    <col min="15848" max="15848" width="10.7109375" style="8" customWidth="1"/>
    <col min="15849" max="15855" width="11.42578125" style="8" customWidth="1"/>
    <col min="15856" max="15857" width="9.140625" style="8"/>
    <col min="15858" max="15858" width="12.28515625" style="8" bestFit="1" customWidth="1"/>
    <col min="15859" max="15859" width="11" style="8" bestFit="1" customWidth="1"/>
    <col min="15860" max="16103" width="9.140625" style="8"/>
    <col min="16104" max="16104" width="10.7109375" style="8" customWidth="1"/>
    <col min="16105" max="16111" width="11.42578125" style="8" customWidth="1"/>
    <col min="16112" max="16113" width="9.140625" style="8"/>
    <col min="16114" max="16114" width="12.28515625" style="8" bestFit="1" customWidth="1"/>
    <col min="16115" max="16115" width="11" style="8" bestFit="1" customWidth="1"/>
    <col min="16116" max="16384" width="9.140625" style="8"/>
  </cols>
  <sheetData>
    <row r="1" spans="1:14" x14ac:dyDescent="0.2">
      <c r="A1" s="9" t="s">
        <v>33</v>
      </c>
      <c r="B1" s="9"/>
      <c r="C1" s="9"/>
      <c r="D1" s="9"/>
      <c r="E1" s="9"/>
      <c r="F1" s="9"/>
      <c r="G1" s="9"/>
      <c r="I1" s="9"/>
    </row>
    <row r="2" spans="1:14" x14ac:dyDescent="0.2">
      <c r="A2" s="13" t="s">
        <v>41</v>
      </c>
      <c r="B2" s="7" t="s">
        <v>168</v>
      </c>
      <c r="C2" s="7" t="s">
        <v>169</v>
      </c>
      <c r="D2" s="7" t="s">
        <v>16</v>
      </c>
      <c r="E2" s="7" t="s">
        <v>170</v>
      </c>
      <c r="F2" s="7" t="s">
        <v>171</v>
      </c>
      <c r="G2" s="13" t="s">
        <v>172</v>
      </c>
      <c r="H2" s="14" t="s">
        <v>157</v>
      </c>
      <c r="I2" s="7" t="s">
        <v>43</v>
      </c>
      <c r="J2" s="14" t="s">
        <v>35</v>
      </c>
      <c r="K2" s="14" t="s">
        <v>162</v>
      </c>
      <c r="L2" s="14" t="s">
        <v>173</v>
      </c>
      <c r="M2" s="14" t="s">
        <v>173</v>
      </c>
      <c r="N2" s="14" t="s">
        <v>174</v>
      </c>
    </row>
    <row r="3" spans="1:14" x14ac:dyDescent="0.2">
      <c r="A3" s="18"/>
      <c r="B3" s="7" t="s">
        <v>155</v>
      </c>
      <c r="C3" s="13" t="s">
        <v>32</v>
      </c>
      <c r="D3" s="15"/>
      <c r="E3" s="15"/>
      <c r="F3" s="15"/>
      <c r="G3" s="15"/>
      <c r="H3" s="7" t="s">
        <v>175</v>
      </c>
      <c r="I3" s="7" t="s">
        <v>176</v>
      </c>
      <c r="J3" s="7" t="s">
        <v>177</v>
      </c>
      <c r="K3" s="7" t="s">
        <v>161</v>
      </c>
      <c r="L3" s="7" t="s">
        <v>158</v>
      </c>
      <c r="M3" s="7" t="s">
        <v>158</v>
      </c>
      <c r="N3" s="7" t="s">
        <v>178</v>
      </c>
    </row>
    <row r="4" spans="1:14" x14ac:dyDescent="0.2">
      <c r="A4" s="18"/>
      <c r="B4" s="7" t="s">
        <v>30</v>
      </c>
      <c r="C4" s="13" t="s">
        <v>34</v>
      </c>
      <c r="D4" s="7" t="s">
        <v>31</v>
      </c>
      <c r="E4" s="7" t="s">
        <v>31</v>
      </c>
      <c r="F4" s="7" t="s">
        <v>31</v>
      </c>
      <c r="G4" s="7" t="s">
        <v>31</v>
      </c>
      <c r="H4" s="7" t="s">
        <v>31</v>
      </c>
      <c r="I4" s="13" t="s">
        <v>18</v>
      </c>
      <c r="J4" s="13" t="s">
        <v>40</v>
      </c>
      <c r="K4" s="13" t="s">
        <v>160</v>
      </c>
      <c r="L4" s="13" t="s">
        <v>34</v>
      </c>
      <c r="M4" s="13" t="s">
        <v>179</v>
      </c>
      <c r="N4" s="13" t="s">
        <v>180</v>
      </c>
    </row>
    <row r="5" spans="1:14" x14ac:dyDescent="0.2">
      <c r="A5" s="18">
        <v>1986</v>
      </c>
      <c r="B5" s="2">
        <v>3205</v>
      </c>
      <c r="C5" s="2">
        <f t="shared" ref="C5:C42" si="0">1000*D5/B5</f>
        <v>62.527301092043679</v>
      </c>
      <c r="D5" s="2">
        <v>200.4</v>
      </c>
      <c r="E5" s="2">
        <v>120</v>
      </c>
      <c r="F5" s="2">
        <v>9.1999999999999993</v>
      </c>
      <c r="G5" s="2">
        <v>27.704000000000001</v>
      </c>
      <c r="H5" s="2">
        <f>((120931/0.78)*2000)/1000000</f>
        <v>310.07948717948716</v>
      </c>
      <c r="I5" s="2">
        <v>51.1</v>
      </c>
      <c r="J5" s="2">
        <f>((D5*1000000)*(I5/100))/1000</f>
        <v>102404.4</v>
      </c>
      <c r="K5" s="22">
        <v>240.13288699999998</v>
      </c>
      <c r="L5" s="11">
        <f>H5/K5</f>
        <v>1.291282885294621</v>
      </c>
      <c r="M5" s="25">
        <f>(H5*0.78)/K5</f>
        <v>1.0072006505298043</v>
      </c>
      <c r="N5" s="25">
        <f>M5/$M$9</f>
        <v>1.2138353920295557</v>
      </c>
    </row>
    <row r="6" spans="1:14" x14ac:dyDescent="0.2">
      <c r="A6" s="18">
        <v>1987</v>
      </c>
      <c r="B6" s="2">
        <v>3316</v>
      </c>
      <c r="C6" s="2">
        <f t="shared" si="0"/>
        <v>71</v>
      </c>
      <c r="D6" s="2">
        <v>235.43600000000001</v>
      </c>
      <c r="E6" s="2">
        <v>58.3</v>
      </c>
      <c r="F6" s="2">
        <v>12.4</v>
      </c>
      <c r="G6" s="2">
        <v>34.090000000000003</v>
      </c>
      <c r="H6" s="2">
        <f t="shared" ref="H6:H42" si="1">G5+D6+E6-F6-G6</f>
        <v>274.95000000000005</v>
      </c>
      <c r="I6" s="2">
        <v>50.3</v>
      </c>
      <c r="J6" s="2">
        <f t="shared" ref="J6:J42" si="2">((D6*1000000)*(I6/100))/1000</f>
        <v>118424.308</v>
      </c>
      <c r="K6" s="22">
        <v>242.288918</v>
      </c>
      <c r="L6" s="11">
        <f t="shared" ref="L6:L40" si="3">H6/K6</f>
        <v>1.1348022116306618</v>
      </c>
      <c r="M6" s="25">
        <f t="shared" ref="M6:M40" si="4">(H6*0.78)/K6</f>
        <v>0.88514572507191613</v>
      </c>
      <c r="N6" s="25">
        <f t="shared" ref="N6:N42" si="5">M6/$M$9</f>
        <v>1.0667399863480937</v>
      </c>
    </row>
    <row r="7" spans="1:14" x14ac:dyDescent="0.2">
      <c r="A7" s="18">
        <v>1988</v>
      </c>
      <c r="B7" s="2">
        <v>3370</v>
      </c>
      <c r="C7" s="2">
        <f t="shared" si="0"/>
        <v>66.099999999999994</v>
      </c>
      <c r="D7" s="2">
        <v>222.75700000000001</v>
      </c>
      <c r="E7" s="2">
        <v>55.9</v>
      </c>
      <c r="F7" s="2">
        <v>14</v>
      </c>
      <c r="G7" s="2">
        <v>32.685000000000002</v>
      </c>
      <c r="H7" s="2">
        <f t="shared" si="1"/>
        <v>266.06199999999995</v>
      </c>
      <c r="I7" s="2">
        <v>50</v>
      </c>
      <c r="J7" s="2">
        <f t="shared" si="2"/>
        <v>111378.5</v>
      </c>
      <c r="K7" s="22">
        <v>244.49898199999998</v>
      </c>
      <c r="L7" s="11">
        <f t="shared" si="3"/>
        <v>1.0881926698574147</v>
      </c>
      <c r="M7" s="25">
        <f t="shared" si="4"/>
        <v>0.84879028248878341</v>
      </c>
      <c r="N7" s="25">
        <f t="shared" si="5"/>
        <v>1.0229259529902994</v>
      </c>
    </row>
    <row r="8" spans="1:14" x14ac:dyDescent="0.2">
      <c r="A8" s="18">
        <v>1989</v>
      </c>
      <c r="B8" s="2">
        <v>3528</v>
      </c>
      <c r="C8" s="2">
        <f t="shared" si="0"/>
        <v>51.200113378684804</v>
      </c>
      <c r="D8" s="2">
        <v>180.63399999999999</v>
      </c>
      <c r="E8" s="2">
        <f t="array" ref="E8:E42">TRANSPOSE((Table48!B6:AJ6)*2204.62262185)/1000000</f>
        <v>77.271361509055936</v>
      </c>
      <c r="F8" s="2">
        <v>9.9490209678846799</v>
      </c>
      <c r="G8" s="2">
        <v>33.192</v>
      </c>
      <c r="H8" s="2">
        <f t="shared" si="1"/>
        <v>247.44934054117124</v>
      </c>
      <c r="I8" s="2">
        <v>49.8</v>
      </c>
      <c r="J8" s="2">
        <f t="shared" si="2"/>
        <v>89955.732000000004</v>
      </c>
      <c r="K8" s="22">
        <v>246.81922999999998</v>
      </c>
      <c r="L8" s="11">
        <f t="shared" si="3"/>
        <v>1.0025529232109316</v>
      </c>
      <c r="M8" s="25">
        <f t="shared" si="4"/>
        <v>0.78199128010452668</v>
      </c>
      <c r="N8" s="25">
        <f t="shared" si="5"/>
        <v>0.94242263599618659</v>
      </c>
    </row>
    <row r="9" spans="1:14" x14ac:dyDescent="0.2">
      <c r="A9" s="18">
        <v>1990</v>
      </c>
      <c r="B9" s="2">
        <v>3220</v>
      </c>
      <c r="C9" s="2">
        <f t="shared" si="0"/>
        <v>61.7</v>
      </c>
      <c r="D9" s="2">
        <v>198.67400000000001</v>
      </c>
      <c r="E9" s="2">
        <v>77.038773822450779</v>
      </c>
      <c r="F9" s="2">
        <v>12.430985115563411</v>
      </c>
      <c r="G9" s="2">
        <v>31.093</v>
      </c>
      <c r="H9" s="2">
        <f t="shared" si="1"/>
        <v>265.38078870688736</v>
      </c>
      <c r="I9" s="2">
        <v>53.7</v>
      </c>
      <c r="J9" s="2">
        <f t="shared" si="2"/>
        <v>106687.93799999999</v>
      </c>
      <c r="K9" s="22">
        <v>249.464</v>
      </c>
      <c r="L9" s="11">
        <f t="shared" si="3"/>
        <v>1.0638039504974159</v>
      </c>
      <c r="M9" s="25">
        <f t="shared" si="4"/>
        <v>0.8297670813879845</v>
      </c>
      <c r="N9" s="25">
        <f t="shared" si="5"/>
        <v>1</v>
      </c>
    </row>
    <row r="10" spans="1:14" x14ac:dyDescent="0.2">
      <c r="A10" s="18">
        <v>1991</v>
      </c>
      <c r="B10" s="2">
        <v>3211</v>
      </c>
      <c r="C10" s="2">
        <f t="shared" si="0"/>
        <v>68.800062285892238</v>
      </c>
      <c r="D10" s="2">
        <v>220.917</v>
      </c>
      <c r="E10" s="2">
        <v>92.254417771672919</v>
      </c>
      <c r="F10" s="2">
        <v>9.560345999652526</v>
      </c>
      <c r="G10" s="2">
        <v>36.42</v>
      </c>
      <c r="H10" s="2">
        <f t="shared" si="1"/>
        <v>298.28407177202035</v>
      </c>
      <c r="I10" s="2">
        <v>55.6</v>
      </c>
      <c r="J10" s="2">
        <f t="shared" si="2"/>
        <v>122829.85200000001</v>
      </c>
      <c r="K10" s="22">
        <v>252.15299999999999</v>
      </c>
      <c r="L10" s="11">
        <f t="shared" si="3"/>
        <v>1.1829487326029053</v>
      </c>
      <c r="M10" s="25">
        <f t="shared" si="4"/>
        <v>0.92270001143026614</v>
      </c>
      <c r="N10" s="25">
        <f t="shared" si="5"/>
        <v>1.1119988152420184</v>
      </c>
    </row>
    <row r="11" spans="1:14" x14ac:dyDescent="0.2">
      <c r="A11" s="18">
        <v>1992</v>
      </c>
      <c r="B11" s="2">
        <v>3045</v>
      </c>
      <c r="C11" s="2">
        <f t="shared" si="0"/>
        <v>72.8</v>
      </c>
      <c r="D11" s="2">
        <v>221.67599999999999</v>
      </c>
      <c r="E11" s="2">
        <v>114.62935322309075</v>
      </c>
      <c r="F11" s="2">
        <v>10.424998991942095</v>
      </c>
      <c r="G11" s="2">
        <v>39.061</v>
      </c>
      <c r="H11" s="2">
        <f t="shared" si="1"/>
        <v>323.23935423114864</v>
      </c>
      <c r="I11" s="2">
        <v>55</v>
      </c>
      <c r="J11" s="2">
        <f t="shared" si="2"/>
        <v>121921.80000000002</v>
      </c>
      <c r="K11" s="22">
        <v>255.03</v>
      </c>
      <c r="L11" s="11">
        <f t="shared" si="3"/>
        <v>1.2674561982164789</v>
      </c>
      <c r="M11" s="25">
        <f t="shared" si="4"/>
        <v>0.98861583460885361</v>
      </c>
      <c r="N11" s="25">
        <f t="shared" si="5"/>
        <v>1.1914377622153394</v>
      </c>
    </row>
    <row r="12" spans="1:14" x14ac:dyDescent="0.2">
      <c r="A12" s="18">
        <v>1993</v>
      </c>
      <c r="B12" s="2">
        <v>2875</v>
      </c>
      <c r="C12" s="2">
        <f t="shared" si="0"/>
        <v>80.2</v>
      </c>
      <c r="D12" s="2">
        <v>230.57499999999999</v>
      </c>
      <c r="E12" s="2">
        <v>133.63782993094364</v>
      </c>
      <c r="F12" s="2">
        <v>8.5407080370468993</v>
      </c>
      <c r="G12" s="2">
        <v>49.045999999999999</v>
      </c>
      <c r="H12" s="2">
        <f t="shared" si="1"/>
        <v>345.68712189389674</v>
      </c>
      <c r="I12" s="2">
        <v>53.9</v>
      </c>
      <c r="J12" s="2">
        <f t="shared" si="2"/>
        <v>124279.92500000002</v>
      </c>
      <c r="K12" s="22">
        <v>257.78300000000002</v>
      </c>
      <c r="L12" s="11">
        <f t="shared" si="3"/>
        <v>1.3410004612169799</v>
      </c>
      <c r="M12" s="25">
        <f t="shared" si="4"/>
        <v>1.0459803597492443</v>
      </c>
      <c r="N12" s="25">
        <f t="shared" si="5"/>
        <v>1.2605710484436081</v>
      </c>
    </row>
    <row r="13" spans="1:14" x14ac:dyDescent="0.2">
      <c r="A13" s="18">
        <v>1994</v>
      </c>
      <c r="B13" s="2">
        <v>2783</v>
      </c>
      <c r="C13" s="2">
        <f t="shared" si="0"/>
        <v>78.399928135105995</v>
      </c>
      <c r="D13" s="2">
        <v>218.18700000000001</v>
      </c>
      <c r="E13" s="2">
        <v>123.22914514640324</v>
      </c>
      <c r="F13" s="2">
        <v>8.3431738501291406</v>
      </c>
      <c r="G13" s="2">
        <v>59.877000000000002</v>
      </c>
      <c r="H13" s="2">
        <f t="shared" si="1"/>
        <v>322.24197129627413</v>
      </c>
      <c r="I13" s="2">
        <v>52.8</v>
      </c>
      <c r="J13" s="2">
        <f t="shared" si="2"/>
        <v>115202.736</v>
      </c>
      <c r="K13" s="22">
        <v>260.327</v>
      </c>
      <c r="L13" s="11">
        <f t="shared" si="3"/>
        <v>1.2378353812561669</v>
      </c>
      <c r="M13" s="25">
        <f t="shared" si="4"/>
        <v>0.96551159737981018</v>
      </c>
      <c r="N13" s="25">
        <f t="shared" si="5"/>
        <v>1.1635935180325068</v>
      </c>
    </row>
    <row r="14" spans="1:14" x14ac:dyDescent="0.2">
      <c r="A14" s="18">
        <v>1995</v>
      </c>
      <c r="B14" s="2">
        <v>2655</v>
      </c>
      <c r="C14" s="2">
        <f t="shared" si="0"/>
        <v>79.500188323917143</v>
      </c>
      <c r="D14" s="2">
        <v>211.07300000000001</v>
      </c>
      <c r="E14" s="2">
        <v>88.595185143926287</v>
      </c>
      <c r="F14" s="2">
        <v>9.3330494073397894</v>
      </c>
      <c r="G14" s="2">
        <v>42.313000000000002</v>
      </c>
      <c r="H14" s="2">
        <f t="shared" si="1"/>
        <v>307.89913573658652</v>
      </c>
      <c r="I14" s="2">
        <v>68.5</v>
      </c>
      <c r="J14" s="2">
        <f t="shared" si="2"/>
        <v>144585.005</v>
      </c>
      <c r="K14" s="22">
        <v>262.803</v>
      </c>
      <c r="L14" s="11">
        <f t="shared" si="3"/>
        <v>1.1715967311506585</v>
      </c>
      <c r="M14" s="25">
        <f t="shared" si="4"/>
        <v>0.91384545029751363</v>
      </c>
      <c r="N14" s="25">
        <f t="shared" si="5"/>
        <v>1.1013276747119058</v>
      </c>
    </row>
    <row r="15" spans="1:14" x14ac:dyDescent="0.2">
      <c r="A15" s="18">
        <v>1996</v>
      </c>
      <c r="B15" s="2">
        <v>2581</v>
      </c>
      <c r="C15" s="2">
        <f t="shared" si="0"/>
        <v>77.299883765982173</v>
      </c>
      <c r="D15" s="2">
        <v>199.511</v>
      </c>
      <c r="E15" s="2">
        <v>150.59049604392138</v>
      </c>
      <c r="F15" s="2">
        <v>9.8806776666073315</v>
      </c>
      <c r="G15" s="2">
        <v>47.206000000000003</v>
      </c>
      <c r="H15" s="2">
        <f t="shared" si="1"/>
        <v>335.32781837731409</v>
      </c>
      <c r="I15" s="2">
        <v>88.8</v>
      </c>
      <c r="J15" s="2">
        <f t="shared" si="2"/>
        <v>177165.76800000001</v>
      </c>
      <c r="K15" s="22">
        <v>265.22899999999998</v>
      </c>
      <c r="L15" s="11">
        <f t="shared" si="3"/>
        <v>1.264295451769279</v>
      </c>
      <c r="M15" s="25">
        <f t="shared" si="4"/>
        <v>0.98615045238003773</v>
      </c>
      <c r="N15" s="25">
        <f t="shared" si="5"/>
        <v>1.1884665883954622</v>
      </c>
    </row>
    <row r="16" spans="1:14" x14ac:dyDescent="0.2">
      <c r="A16" s="18">
        <v>1997</v>
      </c>
      <c r="B16" s="2">
        <v>2631</v>
      </c>
      <c r="C16" s="2">
        <f t="shared" si="0"/>
        <v>74.700114025085526</v>
      </c>
      <c r="D16" s="2">
        <v>196.536</v>
      </c>
      <c r="E16" s="2">
        <v>167.43998581819659</v>
      </c>
      <c r="F16" s="2">
        <v>8.8954318169025655</v>
      </c>
      <c r="G16" s="2">
        <v>70.695999999999998</v>
      </c>
      <c r="H16" s="2">
        <f t="shared" si="1"/>
        <v>331.59055400129409</v>
      </c>
      <c r="I16" s="2">
        <v>75.2</v>
      </c>
      <c r="J16" s="2">
        <f t="shared" si="2"/>
        <v>147795.07199999999</v>
      </c>
      <c r="K16" s="22">
        <v>267.78399999999999</v>
      </c>
      <c r="L16" s="11">
        <f t="shared" si="3"/>
        <v>1.2382762002259065</v>
      </c>
      <c r="M16" s="25">
        <f t="shared" si="4"/>
        <v>0.96585543617620695</v>
      </c>
      <c r="N16" s="25">
        <f t="shared" si="5"/>
        <v>1.1640078979279125</v>
      </c>
    </row>
    <row r="17" spans="1:40" x14ac:dyDescent="0.2">
      <c r="A17" s="18">
        <v>1998</v>
      </c>
      <c r="B17" s="2">
        <v>2637</v>
      </c>
      <c r="C17" s="2">
        <f t="shared" si="0"/>
        <v>83.62798634812286</v>
      </c>
      <c r="D17" s="2">
        <v>220.52699999999999</v>
      </c>
      <c r="E17" s="2">
        <v>132.36223528194122</v>
      </c>
      <c r="F17" s="2">
        <v>10.533245962674931</v>
      </c>
      <c r="G17" s="2">
        <v>80.906999999999996</v>
      </c>
      <c r="H17" s="2">
        <f t="shared" si="1"/>
        <v>332.1449893192663</v>
      </c>
      <c r="I17" s="2">
        <v>65.5</v>
      </c>
      <c r="J17" s="2">
        <f t="shared" si="2"/>
        <v>144445.185</v>
      </c>
      <c r="K17" s="22">
        <v>270.24799999999999</v>
      </c>
      <c r="L17" s="11">
        <f t="shared" si="3"/>
        <v>1.2290377331905002</v>
      </c>
      <c r="M17" s="25">
        <f t="shared" si="4"/>
        <v>0.95864943188859031</v>
      </c>
      <c r="N17" s="25">
        <f t="shared" si="5"/>
        <v>1.1553235280013991</v>
      </c>
    </row>
    <row r="18" spans="1:40" x14ac:dyDescent="0.2">
      <c r="A18" s="18">
        <v>1999</v>
      </c>
      <c r="B18" s="2">
        <v>2652</v>
      </c>
      <c r="C18" s="2">
        <f t="shared" si="0"/>
        <v>76.571644042232279</v>
      </c>
      <c r="D18" s="2">
        <v>203.06800000000001</v>
      </c>
      <c r="E18" s="2">
        <v>182.51960455165059</v>
      </c>
      <c r="F18" s="2">
        <v>10.982988977532331</v>
      </c>
      <c r="G18" s="2">
        <v>78.664000000000001</v>
      </c>
      <c r="H18" s="2">
        <f t="shared" si="1"/>
        <v>376.84761557411827</v>
      </c>
      <c r="I18" s="2">
        <v>60.1</v>
      </c>
      <c r="J18" s="2">
        <f t="shared" si="2"/>
        <v>122043.868</v>
      </c>
      <c r="K18" s="22">
        <v>272.69099999999997</v>
      </c>
      <c r="L18" s="11">
        <f t="shared" si="3"/>
        <v>1.381958390904424</v>
      </c>
      <c r="M18" s="25">
        <f t="shared" si="4"/>
        <v>1.0779275449054506</v>
      </c>
      <c r="N18" s="25">
        <f t="shared" si="5"/>
        <v>1.2990724374150373</v>
      </c>
    </row>
    <row r="19" spans="1:40" x14ac:dyDescent="0.2">
      <c r="A19" s="18">
        <v>2000</v>
      </c>
      <c r="B19" s="2">
        <v>2622</v>
      </c>
      <c r="C19" s="2">
        <f t="shared" si="0"/>
        <v>84.014492753623188</v>
      </c>
      <c r="D19" s="2">
        <v>220.286</v>
      </c>
      <c r="E19" s="2">
        <v>198.53993575784796</v>
      </c>
      <c r="F19" s="2">
        <v>9.9271952039283651</v>
      </c>
      <c r="G19" s="2">
        <v>85.244</v>
      </c>
      <c r="H19" s="2">
        <f t="shared" si="1"/>
        <v>402.31874055391961</v>
      </c>
      <c r="I19" s="2">
        <v>59.7</v>
      </c>
      <c r="J19" s="2">
        <f t="shared" si="2"/>
        <v>131510.742</v>
      </c>
      <c r="K19" s="22">
        <v>282.16241100000002</v>
      </c>
      <c r="L19" s="11">
        <f t="shared" si="3"/>
        <v>1.4258410222966218</v>
      </c>
      <c r="M19" s="25">
        <f t="shared" si="4"/>
        <v>1.1121559973913651</v>
      </c>
      <c r="N19" s="25">
        <f t="shared" si="5"/>
        <v>1.3403231127595678</v>
      </c>
    </row>
    <row r="20" spans="1:40" x14ac:dyDescent="0.2">
      <c r="A20" s="18">
        <v>2001</v>
      </c>
      <c r="B20" s="2">
        <v>2550</v>
      </c>
      <c r="C20" s="2">
        <f t="shared" si="0"/>
        <v>72.961176470588242</v>
      </c>
      <c r="D20" s="2">
        <v>186.05099999999999</v>
      </c>
      <c r="E20" s="2">
        <v>144.84436764233158</v>
      </c>
      <c r="F20" s="2">
        <v>7.3641009437655551</v>
      </c>
      <c r="G20" s="2">
        <v>64.900999999999996</v>
      </c>
      <c r="H20" s="2">
        <f t="shared" si="1"/>
        <v>343.87426669856598</v>
      </c>
      <c r="I20" s="2">
        <v>70.400000000000006</v>
      </c>
      <c r="J20" s="2">
        <f t="shared" si="2"/>
        <v>130979.90400000001</v>
      </c>
      <c r="K20" s="22">
        <v>284.96895499999999</v>
      </c>
      <c r="L20" s="11">
        <f t="shared" si="3"/>
        <v>1.2067078208521556</v>
      </c>
      <c r="M20" s="25">
        <f t="shared" si="4"/>
        <v>0.9412321002646814</v>
      </c>
      <c r="N20" s="25">
        <f t="shared" si="5"/>
        <v>1.1343329006138023</v>
      </c>
    </row>
    <row r="21" spans="1:40" x14ac:dyDescent="0.2">
      <c r="A21" s="18">
        <v>2002</v>
      </c>
      <c r="B21" s="2">
        <v>2574</v>
      </c>
      <c r="C21" s="2">
        <f t="shared" si="0"/>
        <v>66.712509712509714</v>
      </c>
      <c r="D21" s="2">
        <v>171.71799999999999</v>
      </c>
      <c r="E21" s="2">
        <v>202.62113315541669</v>
      </c>
      <c r="F21" s="2">
        <v>6.8850364480375497</v>
      </c>
      <c r="G21" s="2">
        <v>39.393000000000001</v>
      </c>
      <c r="H21" s="2">
        <f t="shared" si="1"/>
        <v>392.96209670737903</v>
      </c>
      <c r="I21" s="2">
        <v>132.69999999999999</v>
      </c>
      <c r="J21" s="2">
        <f t="shared" si="2"/>
        <v>227869.78599999999</v>
      </c>
      <c r="K21" s="22">
        <v>287.62519300000002</v>
      </c>
      <c r="L21" s="11">
        <f t="shared" si="3"/>
        <v>1.3662297541070367</v>
      </c>
      <c r="M21" s="25">
        <f t="shared" si="4"/>
        <v>1.0656592082034886</v>
      </c>
      <c r="N21" s="25">
        <f t="shared" si="5"/>
        <v>1.2842871597423675</v>
      </c>
    </row>
    <row r="22" spans="1:40" x14ac:dyDescent="0.2">
      <c r="A22" s="18">
        <v>2003</v>
      </c>
      <c r="B22" s="2">
        <v>2599</v>
      </c>
      <c r="C22" s="2">
        <f t="shared" si="0"/>
        <v>69.920738745671414</v>
      </c>
      <c r="D22" s="2">
        <v>181.72399999999999</v>
      </c>
      <c r="E22" s="2">
        <v>200.41364452415829</v>
      </c>
      <c r="F22" s="2">
        <v>6.8680608538493058</v>
      </c>
      <c r="G22" s="2">
        <v>40.784999999999997</v>
      </c>
      <c r="H22" s="2">
        <f t="shared" si="1"/>
        <v>373.87758367030892</v>
      </c>
      <c r="I22" s="2">
        <v>138.69999999999999</v>
      </c>
      <c r="J22" s="2">
        <f t="shared" si="2"/>
        <v>252051.18799999997</v>
      </c>
      <c r="K22" s="22">
        <v>290.107933</v>
      </c>
      <c r="L22" s="11">
        <f t="shared" si="3"/>
        <v>1.2887533953451349</v>
      </c>
      <c r="M22" s="25">
        <f t="shared" si="4"/>
        <v>1.0052276483692053</v>
      </c>
      <c r="N22" s="25">
        <f t="shared" si="5"/>
        <v>1.2114576137290489</v>
      </c>
    </row>
    <row r="23" spans="1:40" x14ac:dyDescent="0.2">
      <c r="A23" s="18">
        <v>2004</v>
      </c>
      <c r="B23" s="2">
        <v>2554</v>
      </c>
      <c r="C23" s="2">
        <f t="shared" si="0"/>
        <v>71.845732184808142</v>
      </c>
      <c r="D23" s="2">
        <v>183.494</v>
      </c>
      <c r="E23" s="2">
        <v>178.56164555864328</v>
      </c>
      <c r="F23" s="2">
        <v>7.8111984114767354</v>
      </c>
      <c r="G23" s="2">
        <v>61.203000000000003</v>
      </c>
      <c r="H23" s="2">
        <f t="shared" si="1"/>
        <v>333.8264471471665</v>
      </c>
      <c r="I23" s="2">
        <v>108.8</v>
      </c>
      <c r="J23" s="2">
        <f t="shared" si="2"/>
        <v>199641.47200000001</v>
      </c>
      <c r="K23" s="22">
        <v>292.80529799999999</v>
      </c>
      <c r="L23" s="11">
        <f t="shared" si="3"/>
        <v>1.1400970181460532</v>
      </c>
      <c r="M23" s="25">
        <f t="shared" si="4"/>
        <v>0.88927567415392139</v>
      </c>
      <c r="N23" s="25">
        <f t="shared" si="5"/>
        <v>1.0717172253524381</v>
      </c>
    </row>
    <row r="24" spans="1:40" x14ac:dyDescent="0.2">
      <c r="A24" s="18">
        <v>2005</v>
      </c>
      <c r="B24" s="2">
        <v>2409</v>
      </c>
      <c r="C24" s="2">
        <f t="shared" si="0"/>
        <v>72.484018264840188</v>
      </c>
      <c r="D24" s="2">
        <v>174.614</v>
      </c>
      <c r="E24" s="2">
        <v>232.9772434224559</v>
      </c>
      <c r="F24" s="2">
        <v>7.6396787714968051</v>
      </c>
      <c r="G24" s="2">
        <v>62.454999999999998</v>
      </c>
      <c r="H24" s="2">
        <f t="shared" si="1"/>
        <v>398.69956465095913</v>
      </c>
      <c r="I24" s="2">
        <v>92.2</v>
      </c>
      <c r="J24" s="2">
        <f t="shared" si="2"/>
        <v>160994.10800000001</v>
      </c>
      <c r="K24" s="22">
        <v>295.51659899999999</v>
      </c>
      <c r="L24" s="11">
        <f t="shared" si="3"/>
        <v>1.3491613195337266</v>
      </c>
      <c r="M24" s="25">
        <f t="shared" si="4"/>
        <v>1.0523458292363068</v>
      </c>
      <c r="N24" s="25">
        <f t="shared" si="5"/>
        <v>1.2682424415728881</v>
      </c>
    </row>
    <row r="25" spans="1:40" x14ac:dyDescent="0.2">
      <c r="A25" s="18">
        <v>2006</v>
      </c>
      <c r="B25" s="2">
        <v>2394</v>
      </c>
      <c r="C25" s="2">
        <f t="shared" si="0"/>
        <v>64.707602339181292</v>
      </c>
      <c r="D25" s="2">
        <v>154.91</v>
      </c>
      <c r="E25" s="2">
        <v>277.64862975995374</v>
      </c>
      <c r="F25" s="2">
        <v>7.0009995979468602</v>
      </c>
      <c r="G25" s="2">
        <v>60.484000000000002</v>
      </c>
      <c r="H25" s="2">
        <f t="shared" si="1"/>
        <v>427.52863016200689</v>
      </c>
      <c r="I25" s="2">
        <v>100.5</v>
      </c>
      <c r="J25" s="2">
        <f t="shared" si="2"/>
        <v>155684.54999999996</v>
      </c>
      <c r="K25" s="22">
        <v>298.37991199999999</v>
      </c>
      <c r="L25" s="11">
        <f t="shared" si="3"/>
        <v>1.4328331531983525</v>
      </c>
      <c r="M25" s="25">
        <f t="shared" si="4"/>
        <v>1.117609859494715</v>
      </c>
      <c r="N25" s="25">
        <f t="shared" si="5"/>
        <v>1.3468958754368086</v>
      </c>
    </row>
    <row r="26" spans="1:40" x14ac:dyDescent="0.2">
      <c r="A26" s="18">
        <v>2007</v>
      </c>
      <c r="B26" s="2">
        <v>2443</v>
      </c>
      <c r="C26" s="2">
        <f t="shared" si="0"/>
        <v>60.720835038886612</v>
      </c>
      <c r="D26" s="2">
        <v>148.34100000000001</v>
      </c>
      <c r="E26" s="2">
        <v>232.97525926209624</v>
      </c>
      <c r="F26" s="2">
        <v>8.3365599822635907</v>
      </c>
      <c r="G26" s="2">
        <v>52.634999999999998</v>
      </c>
      <c r="H26" s="2">
        <f t="shared" si="1"/>
        <v>380.82869927983268</v>
      </c>
      <c r="I26" s="2">
        <v>107.7</v>
      </c>
      <c r="J26" s="2">
        <f t="shared" si="2"/>
        <v>159763.25700000001</v>
      </c>
      <c r="K26" s="22">
        <v>301.23120699999998</v>
      </c>
      <c r="L26" s="11">
        <f t="shared" si="3"/>
        <v>1.2642405249859543</v>
      </c>
      <c r="M26" s="25">
        <f t="shared" si="4"/>
        <v>0.98610760948904452</v>
      </c>
      <c r="N26" s="25">
        <f t="shared" si="5"/>
        <v>1.1884149559651644</v>
      </c>
    </row>
    <row r="27" spans="1:40" x14ac:dyDescent="0.2">
      <c r="A27" s="18">
        <v>2008</v>
      </c>
      <c r="B27" s="2">
        <v>2342</v>
      </c>
      <c r="C27" s="2">
        <f t="shared" si="0"/>
        <v>69.935525192143473</v>
      </c>
      <c r="D27" s="2">
        <v>163.78899999999999</v>
      </c>
      <c r="E27" s="2">
        <v>231.45076271908698</v>
      </c>
      <c r="F27" s="2">
        <v>10.079314164836013</v>
      </c>
      <c r="G27" s="2">
        <v>51.158999999999999</v>
      </c>
      <c r="H27" s="2">
        <f t="shared" si="1"/>
        <v>386.63644855425093</v>
      </c>
      <c r="I27" s="2">
        <v>142.1</v>
      </c>
      <c r="J27" s="2">
        <f t="shared" si="2"/>
        <v>232744.16899999999</v>
      </c>
      <c r="K27" s="22">
        <v>304.09396600000002</v>
      </c>
      <c r="L27" s="11">
        <f t="shared" si="3"/>
        <v>1.2714374232412455</v>
      </c>
      <c r="M27" s="25">
        <f t="shared" si="4"/>
        <v>0.99172119012817139</v>
      </c>
      <c r="N27" s="25">
        <f t="shared" si="5"/>
        <v>1.1951802046295688</v>
      </c>
    </row>
    <row r="28" spans="1:40" x14ac:dyDescent="0.2">
      <c r="A28" s="18">
        <v>2009</v>
      </c>
      <c r="B28" s="2">
        <v>2498</v>
      </c>
      <c r="C28" s="2">
        <f t="shared" si="0"/>
        <v>58.613290632506008</v>
      </c>
      <c r="D28" s="2">
        <v>146.416</v>
      </c>
      <c r="E28" s="2">
        <v>210.48656528339097</v>
      </c>
      <c r="F28" s="2">
        <v>9.6586721685870369</v>
      </c>
      <c r="G28" s="2">
        <v>37.515999999999998</v>
      </c>
      <c r="H28" s="2">
        <f t="shared" si="1"/>
        <v>360.88689311480391</v>
      </c>
      <c r="I28" s="2">
        <v>147.30000000000001</v>
      </c>
      <c r="J28" s="2">
        <f t="shared" si="2"/>
        <v>215670.76800000001</v>
      </c>
      <c r="K28" s="22">
        <v>306.77152899999999</v>
      </c>
      <c r="L28" s="11">
        <f t="shared" si="3"/>
        <v>1.1764028242490649</v>
      </c>
      <c r="M28" s="25">
        <f t="shared" si="4"/>
        <v>0.91759420291427074</v>
      </c>
      <c r="N28" s="25">
        <f t="shared" si="5"/>
        <v>1.1058455119470085</v>
      </c>
    </row>
    <row r="29" spans="1:40" x14ac:dyDescent="0.2">
      <c r="A29" s="18">
        <v>2010</v>
      </c>
      <c r="B29" s="2">
        <v>2692</v>
      </c>
      <c r="C29" s="2">
        <f t="shared" si="0"/>
        <v>65.550520059435371</v>
      </c>
      <c r="D29" s="2">
        <v>176.46199999999999</v>
      </c>
      <c r="E29" s="2">
        <v>251.1728757696327</v>
      </c>
      <c r="F29" s="2">
        <v>9.5435908677264631</v>
      </c>
      <c r="G29" s="2">
        <v>45.018000000000001</v>
      </c>
      <c r="H29" s="2">
        <f t="shared" si="1"/>
        <v>410.58928490190624</v>
      </c>
      <c r="I29" s="2">
        <v>161.9</v>
      </c>
      <c r="J29" s="2">
        <f t="shared" si="2"/>
        <v>285691.978</v>
      </c>
      <c r="K29" s="22">
        <v>309.32166599999999</v>
      </c>
      <c r="L29" s="11">
        <f t="shared" si="3"/>
        <v>1.3273861162441374</v>
      </c>
      <c r="M29" s="25">
        <f t="shared" si="4"/>
        <v>1.0353611706704273</v>
      </c>
      <c r="N29" s="25">
        <f t="shared" si="5"/>
        <v>1.2477732533550709</v>
      </c>
    </row>
    <row r="30" spans="1:40" x14ac:dyDescent="0.2">
      <c r="A30" s="18">
        <v>2011</v>
      </c>
      <c r="B30" s="2">
        <v>2491</v>
      </c>
      <c r="C30" s="2">
        <f t="shared" si="0"/>
        <v>59.557205941389</v>
      </c>
      <c r="D30" s="2">
        <v>148.357</v>
      </c>
      <c r="E30" s="2">
        <v>288.28637483490434</v>
      </c>
      <c r="F30" s="2">
        <v>11.88908887511268</v>
      </c>
      <c r="G30" s="2">
        <v>36.761000000000003</v>
      </c>
      <c r="H30" s="2">
        <f t="shared" si="1"/>
        <v>433.01128595979162</v>
      </c>
      <c r="I30" s="2">
        <v>176.5</v>
      </c>
      <c r="J30" s="2">
        <f t="shared" si="2"/>
        <v>261850.10500000001</v>
      </c>
      <c r="K30" s="22">
        <v>311.55687399999999</v>
      </c>
      <c r="L30" s="11">
        <f t="shared" si="3"/>
        <v>1.3898306283551671</v>
      </c>
      <c r="M30" s="25">
        <f t="shared" si="4"/>
        <v>1.0840678901170304</v>
      </c>
      <c r="N30" s="25">
        <f t="shared" si="5"/>
        <v>1.3064725203410898</v>
      </c>
    </row>
    <row r="31" spans="1:40" x14ac:dyDescent="0.2">
      <c r="A31" s="18">
        <v>2012</v>
      </c>
      <c r="B31" s="2">
        <v>2539</v>
      </c>
      <c r="C31" s="2">
        <f t="shared" si="0"/>
        <v>56.044111855061047</v>
      </c>
      <c r="D31" s="2">
        <v>142.29599999999999</v>
      </c>
      <c r="E31" s="2">
        <v>310.88772502958614</v>
      </c>
      <c r="F31" s="2">
        <v>12.286802796094419</v>
      </c>
      <c r="G31" s="2">
        <v>31.829000000000001</v>
      </c>
      <c r="H31" s="2">
        <f t="shared" si="1"/>
        <v>445.82892223349171</v>
      </c>
      <c r="I31" s="2">
        <v>199.2</v>
      </c>
      <c r="J31" s="2">
        <f t="shared" si="2"/>
        <v>283453.63199999998</v>
      </c>
      <c r="K31" s="22">
        <v>313.83098999999999</v>
      </c>
      <c r="L31" s="11">
        <f t="shared" si="3"/>
        <v>1.4206019687013438</v>
      </c>
      <c r="M31" s="25">
        <f t="shared" si="4"/>
        <v>1.1080695355870482</v>
      </c>
      <c r="N31" s="25">
        <f t="shared" si="5"/>
        <v>1.3353982827729634</v>
      </c>
    </row>
    <row r="32" spans="1:40" s="9" customFormat="1" x14ac:dyDescent="0.2">
      <c r="A32" s="18">
        <v>2013</v>
      </c>
      <c r="B32" s="2">
        <v>2641</v>
      </c>
      <c r="C32" s="2">
        <f t="shared" si="0"/>
        <v>56.626277925028397</v>
      </c>
      <c r="D32" s="2">
        <v>149.55000000000001</v>
      </c>
      <c r="E32" s="2">
        <v>337.53213265047873</v>
      </c>
      <c r="F32" s="2">
        <v>11.952361544359775</v>
      </c>
      <c r="G32" s="2">
        <v>38.174999999999997</v>
      </c>
      <c r="H32" s="2">
        <f t="shared" si="1"/>
        <v>468.78377110611899</v>
      </c>
      <c r="I32" s="2">
        <v>214</v>
      </c>
      <c r="J32" s="2">
        <f t="shared" si="2"/>
        <v>320037</v>
      </c>
      <c r="K32" s="22">
        <v>315.99371500000001</v>
      </c>
      <c r="L32" s="11">
        <f t="shared" si="3"/>
        <v>1.4835224526732089</v>
      </c>
      <c r="M32" s="25">
        <f t="shared" si="4"/>
        <v>1.157147513085103</v>
      </c>
      <c r="N32" s="25">
        <f t="shared" si="5"/>
        <v>1.3945449741745553</v>
      </c>
      <c r="O32" s="8"/>
      <c r="P32" s="8"/>
      <c r="Q32" s="8"/>
      <c r="R32" s="8"/>
      <c r="S32" s="8"/>
      <c r="T32" s="8"/>
      <c r="U32" s="8"/>
      <c r="V32" s="8"/>
      <c r="W32" s="8"/>
      <c r="X32" s="8"/>
      <c r="Y32" s="8"/>
      <c r="Z32" s="8"/>
      <c r="AA32" s="8"/>
      <c r="AB32" s="8"/>
      <c r="AC32" s="8"/>
      <c r="AD32" s="8"/>
      <c r="AE32" s="8"/>
      <c r="AF32" s="8"/>
      <c r="AG32" s="8"/>
      <c r="AH32" s="8"/>
      <c r="AI32" s="8"/>
      <c r="AJ32" s="8"/>
      <c r="AK32" s="8"/>
      <c r="AL32" s="8"/>
      <c r="AM32" s="8"/>
      <c r="AN32" s="8"/>
    </row>
    <row r="33" spans="1:14" x14ac:dyDescent="0.2">
      <c r="A33" s="18">
        <v>2014</v>
      </c>
      <c r="B33" s="2">
        <v>2741</v>
      </c>
      <c r="C33" s="2">
        <f t="shared" si="0"/>
        <v>65.052900401313394</v>
      </c>
      <c r="D33" s="2">
        <v>178.31</v>
      </c>
      <c r="E33" s="2">
        <v>365.47550392016524</v>
      </c>
      <c r="F33" s="2">
        <v>10.93713282699785</v>
      </c>
      <c r="G33" s="2">
        <v>41.207000000000001</v>
      </c>
      <c r="H33" s="2">
        <f t="shared" si="1"/>
        <v>529.81637109316739</v>
      </c>
      <c r="I33" s="2">
        <v>217</v>
      </c>
      <c r="J33" s="2">
        <f t="shared" si="2"/>
        <v>386932.7</v>
      </c>
      <c r="K33" s="22">
        <v>318.30100800000002</v>
      </c>
      <c r="L33" s="11">
        <f t="shared" si="3"/>
        <v>1.6645136451882281</v>
      </c>
      <c r="M33" s="25">
        <f t="shared" si="4"/>
        <v>1.298320643246818</v>
      </c>
      <c r="N33" s="25">
        <f t="shared" si="5"/>
        <v>1.5646808271485839</v>
      </c>
    </row>
    <row r="34" spans="1:14" x14ac:dyDescent="0.2">
      <c r="A34" s="18">
        <v>2015</v>
      </c>
      <c r="B34" s="2">
        <v>2661</v>
      </c>
      <c r="C34" s="2">
        <f t="shared" si="0"/>
        <v>58.889515219842167</v>
      </c>
      <c r="D34" s="2">
        <v>156.70500000000001</v>
      </c>
      <c r="E34" s="2">
        <v>386.34446165859737</v>
      </c>
      <c r="F34" s="2">
        <v>11.25856680526358</v>
      </c>
      <c r="G34" s="2">
        <v>42.204999999999998</v>
      </c>
      <c r="H34" s="2">
        <f t="shared" si="1"/>
        <v>530.79289485333368</v>
      </c>
      <c r="I34" s="2">
        <v>208</v>
      </c>
      <c r="J34" s="2">
        <f t="shared" si="2"/>
        <v>325946.40000000002</v>
      </c>
      <c r="K34" s="22">
        <v>320.63516299999998</v>
      </c>
      <c r="L34" s="11">
        <f t="shared" si="3"/>
        <v>1.6554419355850054</v>
      </c>
      <c r="M34" s="25">
        <f t="shared" si="4"/>
        <v>1.2912447097563042</v>
      </c>
      <c r="N34" s="25">
        <f t="shared" si="5"/>
        <v>1.5561532130153775</v>
      </c>
    </row>
    <row r="35" spans="1:14" x14ac:dyDescent="0.2">
      <c r="A35" s="18">
        <v>2016</v>
      </c>
      <c r="B35" s="2">
        <v>2780</v>
      </c>
      <c r="C35" s="2">
        <f t="shared" si="0"/>
        <v>58.361870503597125</v>
      </c>
      <c r="D35" s="2">
        <v>162.24600000000001</v>
      </c>
      <c r="E35" s="2">
        <v>366.94157796369552</v>
      </c>
      <c r="F35" s="2">
        <v>11.126730372476951</v>
      </c>
      <c r="G35" s="2">
        <v>41.314</v>
      </c>
      <c r="H35" s="2">
        <f t="shared" si="1"/>
        <v>518.95184759121867</v>
      </c>
      <c r="I35" s="2">
        <v>212</v>
      </c>
      <c r="J35" s="2">
        <f t="shared" si="2"/>
        <v>343961.52</v>
      </c>
      <c r="K35" s="22">
        <v>322.94131099999998</v>
      </c>
      <c r="L35" s="11">
        <f t="shared" si="3"/>
        <v>1.6069540498992361</v>
      </c>
      <c r="M35" s="25">
        <f t="shared" si="4"/>
        <v>1.2534241589214041</v>
      </c>
      <c r="N35" s="25">
        <f t="shared" si="5"/>
        <v>1.510573493497418</v>
      </c>
    </row>
    <row r="36" spans="1:14" x14ac:dyDescent="0.2">
      <c r="A36" s="18">
        <v>2017</v>
      </c>
      <c r="B36" s="2">
        <v>2684</v>
      </c>
      <c r="C36" s="2">
        <f t="shared" si="0"/>
        <v>55.523472429210138</v>
      </c>
      <c r="D36" s="2">
        <v>149.02500000000001</v>
      </c>
      <c r="E36" s="2">
        <v>446.24890846402997</v>
      </c>
      <c r="F36" s="2">
        <v>9.8727410251686702</v>
      </c>
      <c r="G36" s="2">
        <v>30.670999999999999</v>
      </c>
      <c r="H36" s="2">
        <f t="shared" si="1"/>
        <v>596.04416743886122</v>
      </c>
      <c r="I36" s="2">
        <v>220</v>
      </c>
      <c r="J36" s="2">
        <f t="shared" si="2"/>
        <v>327855</v>
      </c>
      <c r="K36" s="22">
        <v>324.98553900000002</v>
      </c>
      <c r="L36" s="11">
        <f t="shared" si="3"/>
        <v>1.8340636610260408</v>
      </c>
      <c r="M36" s="25">
        <f t="shared" si="4"/>
        <v>1.430569655600312</v>
      </c>
      <c r="N36" s="25">
        <f t="shared" si="5"/>
        <v>1.7240617128451772</v>
      </c>
    </row>
    <row r="37" spans="1:14" x14ac:dyDescent="0.2">
      <c r="A37" s="18">
        <v>2018</v>
      </c>
      <c r="B37" s="2">
        <v>2828</v>
      </c>
      <c r="C37" s="2">
        <f t="shared" si="0"/>
        <v>54.458274398868461</v>
      </c>
      <c r="D37" s="2">
        <v>154.00800000000001</v>
      </c>
      <c r="E37" s="2">
        <v>412.12112981552974</v>
      </c>
      <c r="F37" s="2">
        <v>9.7047487813837012</v>
      </c>
      <c r="G37" s="2">
        <v>29.303000000000001</v>
      </c>
      <c r="H37" s="2">
        <f t="shared" si="1"/>
        <v>557.79238103414605</v>
      </c>
      <c r="I37" s="2">
        <v>221</v>
      </c>
      <c r="J37" s="2">
        <f t="shared" si="2"/>
        <v>340357.68</v>
      </c>
      <c r="K37" s="22">
        <v>326.687501</v>
      </c>
      <c r="L37" s="11">
        <f t="shared" si="3"/>
        <v>1.7074188003113902</v>
      </c>
      <c r="M37" s="25">
        <f t="shared" si="4"/>
        <v>1.3317866642428844</v>
      </c>
      <c r="N37" s="25">
        <f t="shared" si="5"/>
        <v>1.6050126524845403</v>
      </c>
    </row>
    <row r="38" spans="1:14" x14ac:dyDescent="0.2">
      <c r="A38" s="18">
        <v>2019</v>
      </c>
      <c r="B38" s="2">
        <v>2812</v>
      </c>
      <c r="C38" s="2">
        <f t="shared" si="0"/>
        <v>55.804409672830722</v>
      </c>
      <c r="D38" s="2">
        <v>156.922</v>
      </c>
      <c r="E38" s="2">
        <v>394.54786243450121</v>
      </c>
      <c r="F38" s="2">
        <v>9.5753374334811063</v>
      </c>
      <c r="G38" s="2">
        <v>40.860999999999997</v>
      </c>
      <c r="H38" s="2">
        <f t="shared" si="1"/>
        <v>530.33652500102016</v>
      </c>
      <c r="I38" s="2">
        <v>199</v>
      </c>
      <c r="J38" s="2">
        <f t="shared" si="2"/>
        <v>312274.78000000003</v>
      </c>
      <c r="K38" s="22">
        <v>328.23952300000002</v>
      </c>
      <c r="L38" s="11">
        <f t="shared" si="3"/>
        <v>1.6156997797033117</v>
      </c>
      <c r="M38" s="25">
        <f t="shared" si="4"/>
        <v>1.2602458281685833</v>
      </c>
      <c r="N38" s="25">
        <f t="shared" si="5"/>
        <v>1.5187946791773419</v>
      </c>
    </row>
    <row r="39" spans="1:14" x14ac:dyDescent="0.2">
      <c r="A39" s="18">
        <v>2020</v>
      </c>
      <c r="B39" s="2">
        <v>2706</v>
      </c>
      <c r="C39" s="2">
        <f t="shared" si="0"/>
        <v>54.543237250554327</v>
      </c>
      <c r="D39" s="2">
        <v>147.59399999999999</v>
      </c>
      <c r="E39" s="2">
        <v>433.22465940092673</v>
      </c>
      <c r="F39" s="2">
        <v>11.54693144420156</v>
      </c>
      <c r="G39" s="2">
        <v>39.715000000000003</v>
      </c>
      <c r="H39" s="2">
        <f t="shared" si="1"/>
        <v>570.41772795672523</v>
      </c>
      <c r="I39" s="2">
        <v>210</v>
      </c>
      <c r="J39" s="2">
        <f>((D39*1000000)*(I39/100))/1000</f>
        <v>309947.40000000002</v>
      </c>
      <c r="K39" s="22">
        <v>331.52693299999999</v>
      </c>
      <c r="L39" s="11">
        <f t="shared" si="3"/>
        <v>1.7205773383024818</v>
      </c>
      <c r="M39" s="25">
        <f t="shared" si="4"/>
        <v>1.342050323875936</v>
      </c>
      <c r="N39" s="25">
        <f t="shared" si="5"/>
        <v>1.6173819786042065</v>
      </c>
    </row>
    <row r="40" spans="1:14" x14ac:dyDescent="0.2">
      <c r="A40" s="18">
        <v>2021</v>
      </c>
      <c r="B40" s="2">
        <v>2697</v>
      </c>
      <c r="C40" s="2">
        <f t="shared" si="0"/>
        <v>46.994438264738598</v>
      </c>
      <c r="D40" s="2">
        <v>126.744</v>
      </c>
      <c r="E40" s="2">
        <v>484.67526030061327</v>
      </c>
      <c r="F40" s="2">
        <v>9.1998902009800503</v>
      </c>
      <c r="G40" s="2">
        <v>23.532</v>
      </c>
      <c r="H40" s="2">
        <f t="shared" si="1"/>
        <v>618.40237009963323</v>
      </c>
      <c r="I40" s="2">
        <v>265</v>
      </c>
      <c r="J40" s="2">
        <f t="shared" si="2"/>
        <v>335871.6</v>
      </c>
      <c r="K40" s="22">
        <v>332.04897699999998</v>
      </c>
      <c r="L40" s="11">
        <f t="shared" si="3"/>
        <v>1.8623830005042699</v>
      </c>
      <c r="M40" s="25">
        <f t="shared" si="4"/>
        <v>1.4526587403933304</v>
      </c>
      <c r="N40" s="25">
        <f t="shared" si="5"/>
        <v>1.7506825384822573</v>
      </c>
    </row>
    <row r="41" spans="1:14" x14ac:dyDescent="0.2">
      <c r="A41" s="18">
        <v>2022</v>
      </c>
      <c r="B41" s="2">
        <v>2667</v>
      </c>
      <c r="C41" s="2">
        <f t="shared" si="0"/>
        <v>46.993250843644546</v>
      </c>
      <c r="D41" s="2">
        <v>125.331</v>
      </c>
      <c r="E41" s="2">
        <v>453.06758577114982</v>
      </c>
      <c r="F41" s="2">
        <v>12.511894765785307</v>
      </c>
      <c r="G41" s="2">
        <v>23.181000000000001</v>
      </c>
      <c r="H41" s="2">
        <f t="shared" si="1"/>
        <v>566.23769100536447</v>
      </c>
      <c r="I41" s="2">
        <v>301</v>
      </c>
      <c r="J41" s="2">
        <f t="shared" si="2"/>
        <v>377246.31</v>
      </c>
      <c r="K41" s="22">
        <v>333.271411</v>
      </c>
      <c r="L41" s="11">
        <f t="shared" ref="L41" si="6">H41/K41</f>
        <v>1.6990286964799524</v>
      </c>
      <c r="M41" s="25">
        <f t="shared" ref="M41" si="7">(H41*0.78)/K41</f>
        <v>1.3252423832543629</v>
      </c>
      <c r="N41" s="25">
        <f t="shared" si="5"/>
        <v>1.5971257633377998</v>
      </c>
    </row>
    <row r="42" spans="1:14" x14ac:dyDescent="0.2">
      <c r="A42" s="19">
        <v>2023</v>
      </c>
      <c r="B42" s="4">
        <v>2509</v>
      </c>
      <c r="C42" s="4">
        <f t="shared" si="0"/>
        <v>55.229573535273019</v>
      </c>
      <c r="D42" s="4">
        <v>138.571</v>
      </c>
      <c r="E42" s="4">
        <v>439.4558047793235</v>
      </c>
      <c r="F42" s="4">
        <v>7.4183346602630653</v>
      </c>
      <c r="G42" s="4">
        <v>44.015999999999998</v>
      </c>
      <c r="H42" s="4">
        <f t="shared" si="1"/>
        <v>549.77347011906045</v>
      </c>
      <c r="I42" s="4">
        <v>252</v>
      </c>
      <c r="J42" s="4">
        <f t="shared" si="2"/>
        <v>349198.92</v>
      </c>
      <c r="K42" s="23">
        <v>334.914895</v>
      </c>
      <c r="L42" s="24">
        <f t="shared" ref="L42" si="8">H42/K42</f>
        <v>1.641531858769854</v>
      </c>
      <c r="M42" s="26">
        <f t="shared" ref="M42" si="9">(H42*0.78)/K42</f>
        <v>1.280394849840486</v>
      </c>
      <c r="N42" s="26">
        <f t="shared" si="5"/>
        <v>1.5430774232435427</v>
      </c>
    </row>
    <row r="43" spans="1:14" x14ac:dyDescent="0.2">
      <c r="A43" s="20" t="s">
        <v>163</v>
      </c>
      <c r="B43" s="17"/>
      <c r="C43" s="16"/>
      <c r="D43" s="16"/>
      <c r="E43" s="16"/>
      <c r="F43" s="16"/>
      <c r="G43" s="48"/>
      <c r="H43" s="11"/>
      <c r="I43" s="16"/>
      <c r="J43" s="16"/>
    </row>
    <row r="44" spans="1:14" x14ac:dyDescent="0.2">
      <c r="A44" s="20" t="s">
        <v>159</v>
      </c>
      <c r="B44" s="3"/>
      <c r="C44" s="12"/>
      <c r="D44" s="12"/>
      <c r="E44" s="16"/>
      <c r="F44" s="12"/>
    </row>
    <row r="45" spans="1:14" x14ac:dyDescent="0.2">
      <c r="A45" s="8" t="s">
        <v>196</v>
      </c>
      <c r="B45" s="3"/>
      <c r="C45" s="12"/>
      <c r="D45" s="12"/>
      <c r="F45" s="12"/>
    </row>
    <row r="46" spans="1:14" x14ac:dyDescent="0.2">
      <c r="A46" s="8" t="s">
        <v>181</v>
      </c>
      <c r="B46" s="3"/>
      <c r="C46" s="12"/>
      <c r="D46" s="12"/>
      <c r="F46" s="12"/>
    </row>
    <row r="47" spans="1:14" x14ac:dyDescent="0.2">
      <c r="A47" s="8" t="s">
        <v>182</v>
      </c>
      <c r="B47" s="3"/>
      <c r="C47" s="12"/>
      <c r="D47" s="12"/>
      <c r="F47" s="12"/>
    </row>
    <row r="48" spans="1:14" x14ac:dyDescent="0.2">
      <c r="A48" s="8" t="s">
        <v>183</v>
      </c>
      <c r="D48" s="12"/>
      <c r="E48" s="12"/>
      <c r="F48" s="12"/>
    </row>
    <row r="49" spans="1:1" x14ac:dyDescent="0.2">
      <c r="A49" s="5" t="s">
        <v>184</v>
      </c>
    </row>
    <row r="50" spans="1:1" x14ac:dyDescent="0.2">
      <c r="A50" s="5" t="s">
        <v>185</v>
      </c>
    </row>
    <row r="51" spans="1:1" x14ac:dyDescent="0.2">
      <c r="A51" s="8" t="s">
        <v>186</v>
      </c>
    </row>
    <row r="52" spans="1:1" x14ac:dyDescent="0.2">
      <c r="A52" s="8" t="s">
        <v>187</v>
      </c>
    </row>
    <row r="53" spans="1:1" x14ac:dyDescent="0.2">
      <c r="A53" s="8" t="s">
        <v>199</v>
      </c>
    </row>
    <row r="54" spans="1:1" x14ac:dyDescent="0.2">
      <c r="A54" s="8" t="s">
        <v>167</v>
      </c>
    </row>
  </sheetData>
  <pageMargins left="0.75" right="0.75" top="1" bottom="1" header="0.5" footer="0.5"/>
  <pageSetup scale="81"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AB394-F836-497D-AC8A-E39072995693}">
  <dimension ref="A1:H1123"/>
  <sheetViews>
    <sheetView zoomScaleNormal="100" workbookViewId="0">
      <pane xSplit="1" ySplit="4" topLeftCell="B5" activePane="bottomRight" state="frozen"/>
      <selection activeCell="D42" sqref="D42"/>
      <selection pane="topRight" activeCell="D42" sqref="D42"/>
      <selection pane="bottomLeft" activeCell="D42" sqref="D42"/>
      <selection pane="bottomRight"/>
    </sheetView>
  </sheetViews>
  <sheetFormatPr defaultRowHeight="11.25" x14ac:dyDescent="0.2"/>
  <cols>
    <col min="1" max="1" width="9.85546875" style="35" customWidth="1"/>
    <col min="2" max="2" width="15.42578125" style="35" customWidth="1"/>
    <col min="3" max="3" width="13.42578125" style="42" customWidth="1"/>
    <col min="4" max="5" width="13.42578125" style="35" customWidth="1"/>
    <col min="6" max="6" width="13.42578125" style="42" customWidth="1"/>
    <col min="7" max="7" width="13.42578125" style="35" customWidth="1"/>
    <col min="8" max="8" width="6.28515625" style="35" customWidth="1"/>
    <col min="9" max="242" width="9.140625" style="8"/>
    <col min="243" max="243" width="9.85546875" style="8" customWidth="1"/>
    <col min="244" max="249" width="13.42578125" style="8" customWidth="1"/>
    <col min="250" max="250" width="6.28515625" style="8" customWidth="1"/>
    <col min="251" max="498" width="9.140625" style="8"/>
    <col min="499" max="499" width="9.85546875" style="8" customWidth="1"/>
    <col min="500" max="505" width="13.42578125" style="8" customWidth="1"/>
    <col min="506" max="506" width="6.28515625" style="8" customWidth="1"/>
    <col min="507" max="754" width="9.140625" style="8"/>
    <col min="755" max="755" width="9.85546875" style="8" customWidth="1"/>
    <col min="756" max="761" width="13.42578125" style="8" customWidth="1"/>
    <col min="762" max="762" width="6.28515625" style="8" customWidth="1"/>
    <col min="763" max="1010" width="9.140625" style="8"/>
    <col min="1011" max="1011" width="9.85546875" style="8" customWidth="1"/>
    <col min="1012" max="1017" width="13.42578125" style="8" customWidth="1"/>
    <col min="1018" max="1018" width="6.28515625" style="8" customWidth="1"/>
    <col min="1019" max="1266" width="9.140625" style="8"/>
    <col min="1267" max="1267" width="9.85546875" style="8" customWidth="1"/>
    <col min="1268" max="1273" width="13.42578125" style="8" customWidth="1"/>
    <col min="1274" max="1274" width="6.28515625" style="8" customWidth="1"/>
    <col min="1275" max="1522" width="9.140625" style="8"/>
    <col min="1523" max="1523" width="9.85546875" style="8" customWidth="1"/>
    <col min="1524" max="1529" width="13.42578125" style="8" customWidth="1"/>
    <col min="1530" max="1530" width="6.28515625" style="8" customWidth="1"/>
    <col min="1531" max="1778" width="9.140625" style="8"/>
    <col min="1779" max="1779" width="9.85546875" style="8" customWidth="1"/>
    <col min="1780" max="1785" width="13.42578125" style="8" customWidth="1"/>
    <col min="1786" max="1786" width="6.28515625" style="8" customWidth="1"/>
    <col min="1787" max="2034" width="9.140625" style="8"/>
    <col min="2035" max="2035" width="9.85546875" style="8" customWidth="1"/>
    <col min="2036" max="2041" width="13.42578125" style="8" customWidth="1"/>
    <col min="2042" max="2042" width="6.28515625" style="8" customWidth="1"/>
    <col min="2043" max="2290" width="9.140625" style="8"/>
    <col min="2291" max="2291" width="9.85546875" style="8" customWidth="1"/>
    <col min="2292" max="2297" width="13.42578125" style="8" customWidth="1"/>
    <col min="2298" max="2298" width="6.28515625" style="8" customWidth="1"/>
    <col min="2299" max="2546" width="9.140625" style="8"/>
    <col min="2547" max="2547" width="9.85546875" style="8" customWidth="1"/>
    <col min="2548" max="2553" width="13.42578125" style="8" customWidth="1"/>
    <col min="2554" max="2554" width="6.28515625" style="8" customWidth="1"/>
    <col min="2555" max="2802" width="9.140625" style="8"/>
    <col min="2803" max="2803" width="9.85546875" style="8" customWidth="1"/>
    <col min="2804" max="2809" width="13.42578125" style="8" customWidth="1"/>
    <col min="2810" max="2810" width="6.28515625" style="8" customWidth="1"/>
    <col min="2811" max="3058" width="9.140625" style="8"/>
    <col min="3059" max="3059" width="9.85546875" style="8" customWidth="1"/>
    <col min="3060" max="3065" width="13.42578125" style="8" customWidth="1"/>
    <col min="3066" max="3066" width="6.28515625" style="8" customWidth="1"/>
    <col min="3067" max="3314" width="9.140625" style="8"/>
    <col min="3315" max="3315" width="9.85546875" style="8" customWidth="1"/>
    <col min="3316" max="3321" width="13.42578125" style="8" customWidth="1"/>
    <col min="3322" max="3322" width="6.28515625" style="8" customWidth="1"/>
    <col min="3323" max="3570" width="9.140625" style="8"/>
    <col min="3571" max="3571" width="9.85546875" style="8" customWidth="1"/>
    <col min="3572" max="3577" width="13.42578125" style="8" customWidth="1"/>
    <col min="3578" max="3578" width="6.28515625" style="8" customWidth="1"/>
    <col min="3579" max="3826" width="9.140625" style="8"/>
    <col min="3827" max="3827" width="9.85546875" style="8" customWidth="1"/>
    <col min="3828" max="3833" width="13.42578125" style="8" customWidth="1"/>
    <col min="3834" max="3834" width="6.28515625" style="8" customWidth="1"/>
    <col min="3835" max="4082" width="9.140625" style="8"/>
    <col min="4083" max="4083" width="9.85546875" style="8" customWidth="1"/>
    <col min="4084" max="4089" width="13.42578125" style="8" customWidth="1"/>
    <col min="4090" max="4090" width="6.28515625" style="8" customWidth="1"/>
    <col min="4091" max="4338" width="9.140625" style="8"/>
    <col min="4339" max="4339" width="9.85546875" style="8" customWidth="1"/>
    <col min="4340" max="4345" width="13.42578125" style="8" customWidth="1"/>
    <col min="4346" max="4346" width="6.28515625" style="8" customWidth="1"/>
    <col min="4347" max="4594" width="9.140625" style="8"/>
    <col min="4595" max="4595" width="9.85546875" style="8" customWidth="1"/>
    <col min="4596" max="4601" width="13.42578125" style="8" customWidth="1"/>
    <col min="4602" max="4602" width="6.28515625" style="8" customWidth="1"/>
    <col min="4603" max="4850" width="9.140625" style="8"/>
    <col min="4851" max="4851" width="9.85546875" style="8" customWidth="1"/>
    <col min="4852" max="4857" width="13.42578125" style="8" customWidth="1"/>
    <col min="4858" max="4858" width="6.28515625" style="8" customWidth="1"/>
    <col min="4859" max="5106" width="9.140625" style="8"/>
    <col min="5107" max="5107" width="9.85546875" style="8" customWidth="1"/>
    <col min="5108" max="5113" width="13.42578125" style="8" customWidth="1"/>
    <col min="5114" max="5114" width="6.28515625" style="8" customWidth="1"/>
    <col min="5115" max="5362" width="9.140625" style="8"/>
    <col min="5363" max="5363" width="9.85546875" style="8" customWidth="1"/>
    <col min="5364" max="5369" width="13.42578125" style="8" customWidth="1"/>
    <col min="5370" max="5370" width="6.28515625" style="8" customWidth="1"/>
    <col min="5371" max="5618" width="9.140625" style="8"/>
    <col min="5619" max="5619" width="9.85546875" style="8" customWidth="1"/>
    <col min="5620" max="5625" width="13.42578125" style="8" customWidth="1"/>
    <col min="5626" max="5626" width="6.28515625" style="8" customWidth="1"/>
    <col min="5627" max="5874" width="9.140625" style="8"/>
    <col min="5875" max="5875" width="9.85546875" style="8" customWidth="1"/>
    <col min="5876" max="5881" width="13.42578125" style="8" customWidth="1"/>
    <col min="5882" max="5882" width="6.28515625" style="8" customWidth="1"/>
    <col min="5883" max="6130" width="9.140625" style="8"/>
    <col min="6131" max="6131" width="9.85546875" style="8" customWidth="1"/>
    <col min="6132" max="6137" width="13.42578125" style="8" customWidth="1"/>
    <col min="6138" max="6138" width="6.28515625" style="8" customWidth="1"/>
    <col min="6139" max="6386" width="9.140625" style="8"/>
    <col min="6387" max="6387" width="9.85546875" style="8" customWidth="1"/>
    <col min="6388" max="6393" width="13.42578125" style="8" customWidth="1"/>
    <col min="6394" max="6394" width="6.28515625" style="8" customWidth="1"/>
    <col min="6395" max="6642" width="9.140625" style="8"/>
    <col min="6643" max="6643" width="9.85546875" style="8" customWidth="1"/>
    <col min="6644" max="6649" width="13.42578125" style="8" customWidth="1"/>
    <col min="6650" max="6650" width="6.28515625" style="8" customWidth="1"/>
    <col min="6651" max="6898" width="9.140625" style="8"/>
    <col min="6899" max="6899" width="9.85546875" style="8" customWidth="1"/>
    <col min="6900" max="6905" width="13.42578125" style="8" customWidth="1"/>
    <col min="6906" max="6906" width="6.28515625" style="8" customWidth="1"/>
    <col min="6907" max="7154" width="9.140625" style="8"/>
    <col min="7155" max="7155" width="9.85546875" style="8" customWidth="1"/>
    <col min="7156" max="7161" width="13.42578125" style="8" customWidth="1"/>
    <col min="7162" max="7162" width="6.28515625" style="8" customWidth="1"/>
    <col min="7163" max="7410" width="9.140625" style="8"/>
    <col min="7411" max="7411" width="9.85546875" style="8" customWidth="1"/>
    <col min="7412" max="7417" width="13.42578125" style="8" customWidth="1"/>
    <col min="7418" max="7418" width="6.28515625" style="8" customWidth="1"/>
    <col min="7419" max="7666" width="9.140625" style="8"/>
    <col min="7667" max="7667" width="9.85546875" style="8" customWidth="1"/>
    <col min="7668" max="7673" width="13.42578125" style="8" customWidth="1"/>
    <col min="7674" max="7674" width="6.28515625" style="8" customWidth="1"/>
    <col min="7675" max="7922" width="9.140625" style="8"/>
    <col min="7923" max="7923" width="9.85546875" style="8" customWidth="1"/>
    <col min="7924" max="7929" width="13.42578125" style="8" customWidth="1"/>
    <col min="7930" max="7930" width="6.28515625" style="8" customWidth="1"/>
    <col min="7931" max="8178" width="9.140625" style="8"/>
    <col min="8179" max="8179" width="9.85546875" style="8" customWidth="1"/>
    <col min="8180" max="8185" width="13.42578125" style="8" customWidth="1"/>
    <col min="8186" max="8186" width="6.28515625" style="8" customWidth="1"/>
    <col min="8187" max="8434" width="9.140625" style="8"/>
    <col min="8435" max="8435" width="9.85546875" style="8" customWidth="1"/>
    <col min="8436" max="8441" width="13.42578125" style="8" customWidth="1"/>
    <col min="8442" max="8442" width="6.28515625" style="8" customWidth="1"/>
    <col min="8443" max="8690" width="9.140625" style="8"/>
    <col min="8691" max="8691" width="9.85546875" style="8" customWidth="1"/>
    <col min="8692" max="8697" width="13.42578125" style="8" customWidth="1"/>
    <col min="8698" max="8698" width="6.28515625" style="8" customWidth="1"/>
    <col min="8699" max="8946" width="9.140625" style="8"/>
    <col min="8947" max="8947" width="9.85546875" style="8" customWidth="1"/>
    <col min="8948" max="8953" width="13.42578125" style="8" customWidth="1"/>
    <col min="8954" max="8954" width="6.28515625" style="8" customWidth="1"/>
    <col min="8955" max="9202" width="9.140625" style="8"/>
    <col min="9203" max="9203" width="9.85546875" style="8" customWidth="1"/>
    <col min="9204" max="9209" width="13.42578125" style="8" customWidth="1"/>
    <col min="9210" max="9210" width="6.28515625" style="8" customWidth="1"/>
    <col min="9211" max="9458" width="9.140625" style="8"/>
    <col min="9459" max="9459" width="9.85546875" style="8" customWidth="1"/>
    <col min="9460" max="9465" width="13.42578125" style="8" customWidth="1"/>
    <col min="9466" max="9466" width="6.28515625" style="8" customWidth="1"/>
    <col min="9467" max="9714" width="9.140625" style="8"/>
    <col min="9715" max="9715" width="9.85546875" style="8" customWidth="1"/>
    <col min="9716" max="9721" width="13.42578125" style="8" customWidth="1"/>
    <col min="9722" max="9722" width="6.28515625" style="8" customWidth="1"/>
    <col min="9723" max="9970" width="9.140625" style="8"/>
    <col min="9971" max="9971" width="9.85546875" style="8" customWidth="1"/>
    <col min="9972" max="9977" width="13.42578125" style="8" customWidth="1"/>
    <col min="9978" max="9978" width="6.28515625" style="8" customWidth="1"/>
    <col min="9979" max="10226" width="9.140625" style="8"/>
    <col min="10227" max="10227" width="9.85546875" style="8" customWidth="1"/>
    <col min="10228" max="10233" width="13.42578125" style="8" customWidth="1"/>
    <col min="10234" max="10234" width="6.28515625" style="8" customWidth="1"/>
    <col min="10235" max="10482" width="9.140625" style="8"/>
    <col min="10483" max="10483" width="9.85546875" style="8" customWidth="1"/>
    <col min="10484" max="10489" width="13.42578125" style="8" customWidth="1"/>
    <col min="10490" max="10490" width="6.28515625" style="8" customWidth="1"/>
    <col min="10491" max="10738" width="9.140625" style="8"/>
    <col min="10739" max="10739" width="9.85546875" style="8" customWidth="1"/>
    <col min="10740" max="10745" width="13.42578125" style="8" customWidth="1"/>
    <col min="10746" max="10746" width="6.28515625" style="8" customWidth="1"/>
    <col min="10747" max="10994" width="9.140625" style="8"/>
    <col min="10995" max="10995" width="9.85546875" style="8" customWidth="1"/>
    <col min="10996" max="11001" width="13.42578125" style="8" customWidth="1"/>
    <col min="11002" max="11002" width="6.28515625" style="8" customWidth="1"/>
    <col min="11003" max="11250" width="9.140625" style="8"/>
    <col min="11251" max="11251" width="9.85546875" style="8" customWidth="1"/>
    <col min="11252" max="11257" width="13.42578125" style="8" customWidth="1"/>
    <col min="11258" max="11258" width="6.28515625" style="8" customWidth="1"/>
    <col min="11259" max="11506" width="9.140625" style="8"/>
    <col min="11507" max="11507" width="9.85546875" style="8" customWidth="1"/>
    <col min="11508" max="11513" width="13.42578125" style="8" customWidth="1"/>
    <col min="11514" max="11514" width="6.28515625" style="8" customWidth="1"/>
    <col min="11515" max="11762" width="9.140625" style="8"/>
    <col min="11763" max="11763" width="9.85546875" style="8" customWidth="1"/>
    <col min="11764" max="11769" width="13.42578125" style="8" customWidth="1"/>
    <col min="11770" max="11770" width="6.28515625" style="8" customWidth="1"/>
    <col min="11771" max="12018" width="9.140625" style="8"/>
    <col min="12019" max="12019" width="9.85546875" style="8" customWidth="1"/>
    <col min="12020" max="12025" width="13.42578125" style="8" customWidth="1"/>
    <col min="12026" max="12026" width="6.28515625" style="8" customWidth="1"/>
    <col min="12027" max="12274" width="9.140625" style="8"/>
    <col min="12275" max="12275" width="9.85546875" style="8" customWidth="1"/>
    <col min="12276" max="12281" width="13.42578125" style="8" customWidth="1"/>
    <col min="12282" max="12282" width="6.28515625" style="8" customWidth="1"/>
    <col min="12283" max="12530" width="9.140625" style="8"/>
    <col min="12531" max="12531" width="9.85546875" style="8" customWidth="1"/>
    <col min="12532" max="12537" width="13.42578125" style="8" customWidth="1"/>
    <col min="12538" max="12538" width="6.28515625" style="8" customWidth="1"/>
    <col min="12539" max="12786" width="9.140625" style="8"/>
    <col min="12787" max="12787" width="9.85546875" style="8" customWidth="1"/>
    <col min="12788" max="12793" width="13.42578125" style="8" customWidth="1"/>
    <col min="12794" max="12794" width="6.28515625" style="8" customWidth="1"/>
    <col min="12795" max="13042" width="9.140625" style="8"/>
    <col min="13043" max="13043" width="9.85546875" style="8" customWidth="1"/>
    <col min="13044" max="13049" width="13.42578125" style="8" customWidth="1"/>
    <col min="13050" max="13050" width="6.28515625" style="8" customWidth="1"/>
    <col min="13051" max="13298" width="9.140625" style="8"/>
    <col min="13299" max="13299" width="9.85546875" style="8" customWidth="1"/>
    <col min="13300" max="13305" width="13.42578125" style="8" customWidth="1"/>
    <col min="13306" max="13306" width="6.28515625" style="8" customWidth="1"/>
    <col min="13307" max="13554" width="9.140625" style="8"/>
    <col min="13555" max="13555" width="9.85546875" style="8" customWidth="1"/>
    <col min="13556" max="13561" width="13.42578125" style="8" customWidth="1"/>
    <col min="13562" max="13562" width="6.28515625" style="8" customWidth="1"/>
    <col min="13563" max="13810" width="9.140625" style="8"/>
    <col min="13811" max="13811" width="9.85546875" style="8" customWidth="1"/>
    <col min="13812" max="13817" width="13.42578125" style="8" customWidth="1"/>
    <col min="13818" max="13818" width="6.28515625" style="8" customWidth="1"/>
    <col min="13819" max="14066" width="9.140625" style="8"/>
    <col min="14067" max="14067" width="9.85546875" style="8" customWidth="1"/>
    <col min="14068" max="14073" width="13.42578125" style="8" customWidth="1"/>
    <col min="14074" max="14074" width="6.28515625" style="8" customWidth="1"/>
    <col min="14075" max="14322" width="9.140625" style="8"/>
    <col min="14323" max="14323" width="9.85546875" style="8" customWidth="1"/>
    <col min="14324" max="14329" width="13.42578125" style="8" customWidth="1"/>
    <col min="14330" max="14330" width="6.28515625" style="8" customWidth="1"/>
    <col min="14331" max="14578" width="9.140625" style="8"/>
    <col min="14579" max="14579" width="9.85546875" style="8" customWidth="1"/>
    <col min="14580" max="14585" width="13.42578125" style="8" customWidth="1"/>
    <col min="14586" max="14586" width="6.28515625" style="8" customWidth="1"/>
    <col min="14587" max="14834" width="9.140625" style="8"/>
    <col min="14835" max="14835" width="9.85546875" style="8" customWidth="1"/>
    <col min="14836" max="14841" width="13.42578125" style="8" customWidth="1"/>
    <col min="14842" max="14842" width="6.28515625" style="8" customWidth="1"/>
    <col min="14843" max="15090" width="9.140625" style="8"/>
    <col min="15091" max="15091" width="9.85546875" style="8" customWidth="1"/>
    <col min="15092" max="15097" width="13.42578125" style="8" customWidth="1"/>
    <col min="15098" max="15098" width="6.28515625" style="8" customWidth="1"/>
    <col min="15099" max="15346" width="9.140625" style="8"/>
    <col min="15347" max="15347" width="9.85546875" style="8" customWidth="1"/>
    <col min="15348" max="15353" width="13.42578125" style="8" customWidth="1"/>
    <col min="15354" max="15354" width="6.28515625" style="8" customWidth="1"/>
    <col min="15355" max="15602" width="9.140625" style="8"/>
    <col min="15603" max="15603" width="9.85546875" style="8" customWidth="1"/>
    <col min="15604" max="15609" width="13.42578125" style="8" customWidth="1"/>
    <col min="15610" max="15610" width="6.28515625" style="8" customWidth="1"/>
    <col min="15611" max="15858" width="9.140625" style="8"/>
    <col min="15859" max="15859" width="9.85546875" style="8" customWidth="1"/>
    <col min="15860" max="15865" width="13.42578125" style="8" customWidth="1"/>
    <col min="15866" max="15866" width="6.28515625" style="8" customWidth="1"/>
    <col min="15867" max="16114" width="9.140625" style="8"/>
    <col min="16115" max="16115" width="9.85546875" style="8" customWidth="1"/>
    <col min="16116" max="16121" width="13.42578125" style="8" customWidth="1"/>
    <col min="16122" max="16122" width="6.28515625" style="8" customWidth="1"/>
    <col min="16123" max="16384" width="9.140625" style="8"/>
  </cols>
  <sheetData>
    <row r="1" spans="1:7" x14ac:dyDescent="0.2">
      <c r="A1" s="33" t="s">
        <v>36</v>
      </c>
      <c r="B1" s="33"/>
      <c r="C1" s="34"/>
      <c r="D1" s="33"/>
      <c r="E1" s="33"/>
      <c r="F1" s="34"/>
      <c r="G1" s="33"/>
    </row>
    <row r="2" spans="1:7" x14ac:dyDescent="0.2">
      <c r="A2" s="13" t="s">
        <v>41</v>
      </c>
      <c r="B2" s="7" t="s">
        <v>156</v>
      </c>
      <c r="C2" s="36" t="s">
        <v>15</v>
      </c>
      <c r="D2" s="37" t="s">
        <v>16</v>
      </c>
      <c r="E2" s="13" t="s">
        <v>37</v>
      </c>
      <c r="F2" s="7" t="s">
        <v>43</v>
      </c>
      <c r="G2" s="38" t="s">
        <v>35</v>
      </c>
    </row>
    <row r="3" spans="1:7" x14ac:dyDescent="0.2">
      <c r="B3" s="7" t="s">
        <v>155</v>
      </c>
      <c r="C3" s="36" t="s">
        <v>17</v>
      </c>
      <c r="D3" s="37"/>
      <c r="E3" s="38"/>
      <c r="F3" s="7" t="s">
        <v>44</v>
      </c>
      <c r="G3" s="38" t="s">
        <v>197</v>
      </c>
    </row>
    <row r="4" spans="1:7" x14ac:dyDescent="0.2">
      <c r="B4" s="7" t="s">
        <v>30</v>
      </c>
      <c r="C4" s="13" t="s">
        <v>34</v>
      </c>
      <c r="D4" s="7" t="s">
        <v>42</v>
      </c>
      <c r="E4" s="7" t="s">
        <v>42</v>
      </c>
      <c r="F4" s="13" t="s">
        <v>18</v>
      </c>
      <c r="G4" s="13" t="s">
        <v>40</v>
      </c>
    </row>
    <row r="5" spans="1:7" x14ac:dyDescent="0.2">
      <c r="B5" s="39"/>
      <c r="C5" s="36"/>
      <c r="D5" s="40"/>
      <c r="F5" s="36"/>
      <c r="G5" s="37"/>
    </row>
    <row r="6" spans="1:7" x14ac:dyDescent="0.2">
      <c r="A6" s="35" t="s">
        <v>19</v>
      </c>
      <c r="B6" s="39"/>
      <c r="C6" s="36"/>
      <c r="D6" s="40"/>
      <c r="F6" s="36"/>
      <c r="G6" s="37"/>
    </row>
    <row r="7" spans="1:7" x14ac:dyDescent="0.2">
      <c r="A7" s="35">
        <v>1986</v>
      </c>
      <c r="B7" s="41">
        <f>Table46!B5</f>
        <v>3205</v>
      </c>
      <c r="C7" s="41">
        <f t="shared" ref="C7" si="0">D7/B7</f>
        <v>62.527301092043679</v>
      </c>
      <c r="D7" s="41">
        <f>Table46!D5*1000</f>
        <v>200400</v>
      </c>
      <c r="E7" s="41">
        <f>Table46!G5*1000</f>
        <v>27704</v>
      </c>
      <c r="F7" s="41">
        <f>Table46!I5</f>
        <v>51.1</v>
      </c>
      <c r="G7" s="2">
        <f>((D7*1000000)*(F7/100))/1000000</f>
        <v>102404.4</v>
      </c>
    </row>
    <row r="8" spans="1:7" x14ac:dyDescent="0.2">
      <c r="A8" s="35">
        <v>1987</v>
      </c>
      <c r="B8" s="41">
        <f>Table46!B6</f>
        <v>3316</v>
      </c>
      <c r="C8" s="41">
        <f t="shared" ref="C8:C43" si="1">D8/B8</f>
        <v>71</v>
      </c>
      <c r="D8" s="41">
        <f>Table46!D6*1000</f>
        <v>235436</v>
      </c>
      <c r="E8" s="41">
        <f>Table46!G6*1000</f>
        <v>34090</v>
      </c>
      <c r="F8" s="41">
        <f>Table46!I6</f>
        <v>50.3</v>
      </c>
      <c r="G8" s="2">
        <f t="shared" ref="G8:G43" si="2">((D8*1000000)*(F8/100))/1000000</f>
        <v>118424.308</v>
      </c>
    </row>
    <row r="9" spans="1:7" x14ac:dyDescent="0.2">
      <c r="A9" s="35">
        <v>1988</v>
      </c>
      <c r="B9" s="41">
        <f>Table46!B7</f>
        <v>3370</v>
      </c>
      <c r="C9" s="41">
        <f t="shared" si="1"/>
        <v>66.099999999999994</v>
      </c>
      <c r="D9" s="41">
        <f>Table46!D7*1000</f>
        <v>222757</v>
      </c>
      <c r="E9" s="41">
        <f>Table46!G7*1000</f>
        <v>32685.000000000004</v>
      </c>
      <c r="F9" s="41">
        <f>Table46!I7</f>
        <v>50</v>
      </c>
      <c r="G9" s="2">
        <f t="shared" si="2"/>
        <v>111378.5</v>
      </c>
    </row>
    <row r="10" spans="1:7" x14ac:dyDescent="0.2">
      <c r="A10" s="35">
        <v>1989</v>
      </c>
      <c r="B10" s="41">
        <f>Table46!B8</f>
        <v>3528</v>
      </c>
      <c r="C10" s="41">
        <f t="shared" si="1"/>
        <v>51.200113378684804</v>
      </c>
      <c r="D10" s="41">
        <f>Table46!D8*1000</f>
        <v>180634</v>
      </c>
      <c r="E10" s="41">
        <f>Table46!G8*1000</f>
        <v>33192</v>
      </c>
      <c r="F10" s="41">
        <f>Table46!I8</f>
        <v>49.8</v>
      </c>
      <c r="G10" s="2">
        <f t="shared" si="2"/>
        <v>89955.732000000004</v>
      </c>
    </row>
    <row r="11" spans="1:7" x14ac:dyDescent="0.2">
      <c r="A11" s="35">
        <v>1990</v>
      </c>
      <c r="B11" s="41">
        <f>Table46!B9</f>
        <v>3220</v>
      </c>
      <c r="C11" s="41">
        <f t="shared" si="1"/>
        <v>61.7</v>
      </c>
      <c r="D11" s="41">
        <f>Table46!D9*1000</f>
        <v>198674</v>
      </c>
      <c r="E11" s="41">
        <f>Table46!G9*1000</f>
        <v>31093</v>
      </c>
      <c r="F11" s="41">
        <f>Table46!I9</f>
        <v>53.7</v>
      </c>
      <c r="G11" s="2">
        <f t="shared" si="2"/>
        <v>106687.93799999999</v>
      </c>
    </row>
    <row r="12" spans="1:7" x14ac:dyDescent="0.2">
      <c r="A12" s="35">
        <v>1991</v>
      </c>
      <c r="B12" s="41">
        <f>Table46!B10</f>
        <v>3211</v>
      </c>
      <c r="C12" s="41">
        <f t="shared" si="1"/>
        <v>68.800062285892238</v>
      </c>
      <c r="D12" s="41">
        <f>Table46!D10*1000</f>
        <v>220917</v>
      </c>
      <c r="E12" s="41">
        <f>Table46!G10*1000</f>
        <v>36420</v>
      </c>
      <c r="F12" s="41">
        <f>Table46!I10</f>
        <v>55.6</v>
      </c>
      <c r="G12" s="2">
        <f t="shared" si="2"/>
        <v>122829.85200000001</v>
      </c>
    </row>
    <row r="13" spans="1:7" x14ac:dyDescent="0.2">
      <c r="A13" s="35">
        <v>1992</v>
      </c>
      <c r="B13" s="41">
        <f>Table46!B11</f>
        <v>3045</v>
      </c>
      <c r="C13" s="41">
        <f t="shared" si="1"/>
        <v>72.8</v>
      </c>
      <c r="D13" s="41">
        <f>Table46!D11*1000</f>
        <v>221676</v>
      </c>
      <c r="E13" s="41">
        <f>Table46!G11*1000</f>
        <v>39061</v>
      </c>
      <c r="F13" s="41">
        <f>Table46!I11</f>
        <v>55</v>
      </c>
      <c r="G13" s="2">
        <f t="shared" si="2"/>
        <v>121921.80000000002</v>
      </c>
    </row>
    <row r="14" spans="1:7" x14ac:dyDescent="0.2">
      <c r="A14" s="35">
        <v>1993</v>
      </c>
      <c r="B14" s="41">
        <f>Table46!B12</f>
        <v>2875</v>
      </c>
      <c r="C14" s="41">
        <f t="shared" si="1"/>
        <v>80.2</v>
      </c>
      <c r="D14" s="41">
        <f>Table46!D12*1000</f>
        <v>230575</v>
      </c>
      <c r="E14" s="41">
        <f>Table46!G12*1000</f>
        <v>49046</v>
      </c>
      <c r="F14" s="41">
        <f>Table46!I12</f>
        <v>53.9</v>
      </c>
      <c r="G14" s="2">
        <f t="shared" si="2"/>
        <v>124279.92500000002</v>
      </c>
    </row>
    <row r="15" spans="1:7" x14ac:dyDescent="0.2">
      <c r="A15" s="35">
        <v>1994</v>
      </c>
      <c r="B15" s="41">
        <f>Table46!B13</f>
        <v>2783</v>
      </c>
      <c r="C15" s="41">
        <f t="shared" si="1"/>
        <v>78.399928135105995</v>
      </c>
      <c r="D15" s="41">
        <f>Table46!D13*1000</f>
        <v>218187</v>
      </c>
      <c r="E15" s="41">
        <f>Table46!G13*1000</f>
        <v>59877</v>
      </c>
      <c r="F15" s="41">
        <f>Table46!I13</f>
        <v>52.8</v>
      </c>
      <c r="G15" s="2">
        <f t="shared" si="2"/>
        <v>115202.736</v>
      </c>
    </row>
    <row r="16" spans="1:7" x14ac:dyDescent="0.2">
      <c r="A16" s="35">
        <v>1995</v>
      </c>
      <c r="B16" s="41">
        <f>Table46!B14</f>
        <v>2655</v>
      </c>
      <c r="C16" s="41">
        <f t="shared" si="1"/>
        <v>79.500188323917143</v>
      </c>
      <c r="D16" s="41">
        <f>Table46!D14*1000</f>
        <v>211073</v>
      </c>
      <c r="E16" s="41">
        <f>Table46!G14*1000</f>
        <v>42313</v>
      </c>
      <c r="F16" s="41">
        <f>Table46!I14</f>
        <v>68.5</v>
      </c>
      <c r="G16" s="2">
        <f t="shared" si="2"/>
        <v>144585.005</v>
      </c>
    </row>
    <row r="17" spans="1:7" x14ac:dyDescent="0.2">
      <c r="A17" s="35">
        <v>1996</v>
      </c>
      <c r="B17" s="41">
        <f>Table46!B15</f>
        <v>2581</v>
      </c>
      <c r="C17" s="41">
        <f t="shared" si="1"/>
        <v>77.299883765982173</v>
      </c>
      <c r="D17" s="41">
        <f>Table46!D15*1000</f>
        <v>199511</v>
      </c>
      <c r="E17" s="41">
        <f>Table46!G15*1000</f>
        <v>47206</v>
      </c>
      <c r="F17" s="41">
        <f>Table46!I15</f>
        <v>88.8</v>
      </c>
      <c r="G17" s="2">
        <f t="shared" si="2"/>
        <v>177165.76800000001</v>
      </c>
    </row>
    <row r="18" spans="1:7" x14ac:dyDescent="0.2">
      <c r="A18" s="35">
        <v>1997</v>
      </c>
      <c r="B18" s="41">
        <f>Table46!B16</f>
        <v>2631</v>
      </c>
      <c r="C18" s="41">
        <f t="shared" si="1"/>
        <v>74.700114025085526</v>
      </c>
      <c r="D18" s="41">
        <f>Table46!D16*1000</f>
        <v>196536</v>
      </c>
      <c r="E18" s="41">
        <f>Table46!G16*1000</f>
        <v>70696</v>
      </c>
      <c r="F18" s="41">
        <f>Table46!I16</f>
        <v>75.2</v>
      </c>
      <c r="G18" s="2">
        <f t="shared" si="2"/>
        <v>147795.07199999999</v>
      </c>
    </row>
    <row r="19" spans="1:7" x14ac:dyDescent="0.2">
      <c r="A19" s="35">
        <v>1998</v>
      </c>
      <c r="B19" s="41">
        <f>Table46!B17</f>
        <v>2637</v>
      </c>
      <c r="C19" s="41">
        <f t="shared" si="1"/>
        <v>83.62798634812286</v>
      </c>
      <c r="D19" s="41">
        <f>Table46!D17*1000</f>
        <v>220527</v>
      </c>
      <c r="E19" s="41">
        <f>Table46!G17*1000</f>
        <v>80907</v>
      </c>
      <c r="F19" s="41">
        <f>Table46!I17</f>
        <v>65.5</v>
      </c>
      <c r="G19" s="2">
        <f t="shared" si="2"/>
        <v>144445.185</v>
      </c>
    </row>
    <row r="20" spans="1:7" x14ac:dyDescent="0.2">
      <c r="A20" s="35">
        <v>1999</v>
      </c>
      <c r="B20" s="41">
        <f>Table46!B18</f>
        <v>2652</v>
      </c>
      <c r="C20" s="41">
        <f t="shared" si="1"/>
        <v>76.571644042232279</v>
      </c>
      <c r="D20" s="41">
        <f>Table46!D18*1000</f>
        <v>203068</v>
      </c>
      <c r="E20" s="41">
        <f>Table46!G18*1000</f>
        <v>78664</v>
      </c>
      <c r="F20" s="41">
        <f>Table46!I18</f>
        <v>60.1</v>
      </c>
      <c r="G20" s="2">
        <f t="shared" si="2"/>
        <v>122043.868</v>
      </c>
    </row>
    <row r="21" spans="1:7" x14ac:dyDescent="0.2">
      <c r="A21" s="35">
        <v>2000</v>
      </c>
      <c r="B21" s="41">
        <f>Table46!B19</f>
        <v>2622</v>
      </c>
      <c r="C21" s="41">
        <f t="shared" si="1"/>
        <v>84.014492753623188</v>
      </c>
      <c r="D21" s="41">
        <f>Table46!D19*1000</f>
        <v>220286</v>
      </c>
      <c r="E21" s="41">
        <f>Table46!G19*1000</f>
        <v>85244</v>
      </c>
      <c r="F21" s="41">
        <f>Table46!I19</f>
        <v>59.7</v>
      </c>
      <c r="G21" s="2">
        <f t="shared" si="2"/>
        <v>131510.742</v>
      </c>
    </row>
    <row r="22" spans="1:7" x14ac:dyDescent="0.2">
      <c r="A22" s="35">
        <v>2001</v>
      </c>
      <c r="B22" s="41">
        <f>Table46!B20</f>
        <v>2550</v>
      </c>
      <c r="C22" s="41">
        <f t="shared" si="1"/>
        <v>72.961176470588242</v>
      </c>
      <c r="D22" s="41">
        <f>Table46!D20*1000</f>
        <v>186051</v>
      </c>
      <c r="E22" s="41">
        <f>Table46!G20*1000</f>
        <v>64900.999999999993</v>
      </c>
      <c r="F22" s="41">
        <f>Table46!I20</f>
        <v>70.400000000000006</v>
      </c>
      <c r="G22" s="2">
        <f t="shared" si="2"/>
        <v>130979.90400000001</v>
      </c>
    </row>
    <row r="23" spans="1:7" x14ac:dyDescent="0.2">
      <c r="A23" s="35">
        <v>2002</v>
      </c>
      <c r="B23" s="41">
        <f>Table46!B21</f>
        <v>2574</v>
      </c>
      <c r="C23" s="41">
        <f t="shared" si="1"/>
        <v>66.712509712509714</v>
      </c>
      <c r="D23" s="41">
        <f>Table46!D21*1000</f>
        <v>171718</v>
      </c>
      <c r="E23" s="41">
        <f>Table46!G21*1000</f>
        <v>39393</v>
      </c>
      <c r="F23" s="41">
        <f>Table46!I21</f>
        <v>132.69999999999999</v>
      </c>
      <c r="G23" s="2">
        <f t="shared" si="2"/>
        <v>227869.78599999999</v>
      </c>
    </row>
    <row r="24" spans="1:7" x14ac:dyDescent="0.2">
      <c r="A24" s="35">
        <v>2003</v>
      </c>
      <c r="B24" s="41">
        <f>Table46!B22</f>
        <v>2599</v>
      </c>
      <c r="C24" s="41">
        <f t="shared" si="1"/>
        <v>69.920738745671414</v>
      </c>
      <c r="D24" s="41">
        <f>Table46!D22*1000</f>
        <v>181724</v>
      </c>
      <c r="E24" s="41">
        <f>Table46!G22*1000</f>
        <v>40785</v>
      </c>
      <c r="F24" s="41">
        <f>Table46!I22</f>
        <v>138.69999999999999</v>
      </c>
      <c r="G24" s="2">
        <f t="shared" si="2"/>
        <v>252051.18799999997</v>
      </c>
    </row>
    <row r="25" spans="1:7" x14ac:dyDescent="0.2">
      <c r="A25" s="35">
        <v>2004</v>
      </c>
      <c r="B25" s="41">
        <f>Table46!B23</f>
        <v>2554</v>
      </c>
      <c r="C25" s="41">
        <f t="shared" si="1"/>
        <v>71.845732184808142</v>
      </c>
      <c r="D25" s="41">
        <f>Table46!D23*1000</f>
        <v>183494</v>
      </c>
      <c r="E25" s="41">
        <f>Table46!G23*1000</f>
        <v>61203</v>
      </c>
      <c r="F25" s="41">
        <f>Table46!I23</f>
        <v>108.8</v>
      </c>
      <c r="G25" s="2">
        <f t="shared" si="2"/>
        <v>199641.47200000001</v>
      </c>
    </row>
    <row r="26" spans="1:7" x14ac:dyDescent="0.2">
      <c r="A26" s="35">
        <v>2005</v>
      </c>
      <c r="B26" s="41">
        <f>Table46!B24</f>
        <v>2409</v>
      </c>
      <c r="C26" s="41">
        <f t="shared" si="1"/>
        <v>72.484018264840188</v>
      </c>
      <c r="D26" s="41">
        <f>Table46!D24*1000</f>
        <v>174614</v>
      </c>
      <c r="E26" s="41">
        <f>Table46!G24*1000</f>
        <v>62455</v>
      </c>
      <c r="F26" s="41">
        <f>Table46!I24</f>
        <v>92.2</v>
      </c>
      <c r="G26" s="2">
        <f t="shared" si="2"/>
        <v>160994.10800000001</v>
      </c>
    </row>
    <row r="27" spans="1:7" x14ac:dyDescent="0.2">
      <c r="A27" s="35">
        <v>2006</v>
      </c>
      <c r="B27" s="41">
        <f>Table46!B25</f>
        <v>2394</v>
      </c>
      <c r="C27" s="41">
        <f t="shared" si="1"/>
        <v>64.707602339181292</v>
      </c>
      <c r="D27" s="41">
        <f>Table46!D25*1000</f>
        <v>154910</v>
      </c>
      <c r="E27" s="41">
        <f>Table46!G25*1000</f>
        <v>60484</v>
      </c>
      <c r="F27" s="41">
        <f>Table46!I25</f>
        <v>100.5</v>
      </c>
      <c r="G27" s="2">
        <f t="shared" si="2"/>
        <v>155684.54999999996</v>
      </c>
    </row>
    <row r="28" spans="1:7" x14ac:dyDescent="0.2">
      <c r="A28" s="35">
        <v>2007</v>
      </c>
      <c r="B28" s="41">
        <f>Table46!B26</f>
        <v>2443</v>
      </c>
      <c r="C28" s="41">
        <f t="shared" si="1"/>
        <v>60.720835038886612</v>
      </c>
      <c r="D28" s="41">
        <f>Table46!D26*1000</f>
        <v>148341</v>
      </c>
      <c r="E28" s="41">
        <f>Table46!G26*1000</f>
        <v>52635</v>
      </c>
      <c r="F28" s="41">
        <f>Table46!I26</f>
        <v>107.7</v>
      </c>
      <c r="G28" s="2">
        <f t="shared" si="2"/>
        <v>159763.25700000001</v>
      </c>
    </row>
    <row r="29" spans="1:7" x14ac:dyDescent="0.2">
      <c r="A29" s="35">
        <v>2008</v>
      </c>
      <c r="B29" s="41">
        <f>Table46!B27</f>
        <v>2342</v>
      </c>
      <c r="C29" s="41">
        <f t="shared" si="1"/>
        <v>69.935525192143473</v>
      </c>
      <c r="D29" s="41">
        <f>Table46!D27*1000</f>
        <v>163789</v>
      </c>
      <c r="E29" s="41">
        <f>Table46!G27*1000</f>
        <v>51159</v>
      </c>
      <c r="F29" s="41">
        <f>Table46!I27</f>
        <v>142.1</v>
      </c>
      <c r="G29" s="2">
        <f t="shared" si="2"/>
        <v>232744.16899999999</v>
      </c>
    </row>
    <row r="30" spans="1:7" x14ac:dyDescent="0.2">
      <c r="A30" s="35">
        <v>2009</v>
      </c>
      <c r="B30" s="41">
        <f>Table46!B28</f>
        <v>2498</v>
      </c>
      <c r="C30" s="41">
        <f t="shared" si="1"/>
        <v>58.613290632506008</v>
      </c>
      <c r="D30" s="41">
        <f>Table46!D28*1000</f>
        <v>146416</v>
      </c>
      <c r="E30" s="41">
        <f>Table46!G28*1000</f>
        <v>37516</v>
      </c>
      <c r="F30" s="41">
        <f>Table46!I28</f>
        <v>147.30000000000001</v>
      </c>
      <c r="G30" s="2">
        <f t="shared" si="2"/>
        <v>215670.76800000001</v>
      </c>
    </row>
    <row r="31" spans="1:7" x14ac:dyDescent="0.2">
      <c r="A31" s="35">
        <v>2010</v>
      </c>
      <c r="B31" s="41">
        <f>Table46!B29</f>
        <v>2692</v>
      </c>
      <c r="C31" s="41">
        <f t="shared" si="1"/>
        <v>65.550520059435371</v>
      </c>
      <c r="D31" s="41">
        <f>Table46!D29*1000</f>
        <v>176462</v>
      </c>
      <c r="E31" s="41">
        <f>Table46!G29*1000</f>
        <v>45018</v>
      </c>
      <c r="F31" s="41">
        <f>Table46!I29</f>
        <v>161.9</v>
      </c>
      <c r="G31" s="2">
        <f t="shared" si="2"/>
        <v>285691.978</v>
      </c>
    </row>
    <row r="32" spans="1:7" x14ac:dyDescent="0.2">
      <c r="A32" s="35">
        <v>2011</v>
      </c>
      <c r="B32" s="41">
        <f>Table46!B30</f>
        <v>2491</v>
      </c>
      <c r="C32" s="41">
        <f t="shared" si="1"/>
        <v>59.557205941389</v>
      </c>
      <c r="D32" s="41">
        <f>Table46!D30*1000</f>
        <v>148357</v>
      </c>
      <c r="E32" s="41">
        <f>Table46!G30*1000</f>
        <v>36761</v>
      </c>
      <c r="F32" s="41">
        <f>Table46!I30</f>
        <v>176.5</v>
      </c>
      <c r="G32" s="2">
        <f t="shared" si="2"/>
        <v>261850.10500000001</v>
      </c>
    </row>
    <row r="33" spans="1:8" x14ac:dyDescent="0.2">
      <c r="A33" s="35">
        <v>2012</v>
      </c>
      <c r="B33" s="41">
        <f>Table46!B31</f>
        <v>2539</v>
      </c>
      <c r="C33" s="41">
        <f t="shared" si="1"/>
        <v>56.044111855061047</v>
      </c>
      <c r="D33" s="41">
        <f>Table46!D31*1000</f>
        <v>142296</v>
      </c>
      <c r="E33" s="41">
        <f>Table46!G31*1000</f>
        <v>31829</v>
      </c>
      <c r="F33" s="41">
        <f>Table46!I31</f>
        <v>199.2</v>
      </c>
      <c r="G33" s="2">
        <f t="shared" si="2"/>
        <v>283453.63199999998</v>
      </c>
    </row>
    <row r="34" spans="1:8" x14ac:dyDescent="0.2">
      <c r="A34" s="35">
        <v>2013</v>
      </c>
      <c r="B34" s="41">
        <f>Table46!B32</f>
        <v>2641</v>
      </c>
      <c r="C34" s="41">
        <f t="shared" si="1"/>
        <v>56.626277925028397</v>
      </c>
      <c r="D34" s="41">
        <f>Table46!D32*1000</f>
        <v>149550</v>
      </c>
      <c r="E34" s="41">
        <f>Table46!G32*1000</f>
        <v>38175</v>
      </c>
      <c r="F34" s="41">
        <f>Table46!I32</f>
        <v>214</v>
      </c>
      <c r="G34" s="2">
        <f t="shared" si="2"/>
        <v>320037</v>
      </c>
    </row>
    <row r="35" spans="1:8" x14ac:dyDescent="0.2">
      <c r="A35" s="35">
        <v>2014</v>
      </c>
      <c r="B35" s="41">
        <f>Table46!B33</f>
        <v>2741</v>
      </c>
      <c r="C35" s="41">
        <f t="shared" si="1"/>
        <v>65.052900401313394</v>
      </c>
      <c r="D35" s="41">
        <f>Table46!D33*1000</f>
        <v>178310</v>
      </c>
      <c r="E35" s="41">
        <f>Table46!G33*1000</f>
        <v>41207</v>
      </c>
      <c r="F35" s="41">
        <f>Table46!I33</f>
        <v>217</v>
      </c>
      <c r="G35" s="2">
        <f t="shared" si="2"/>
        <v>386932.7</v>
      </c>
    </row>
    <row r="36" spans="1:8" x14ac:dyDescent="0.2">
      <c r="A36" s="35">
        <v>2015</v>
      </c>
      <c r="B36" s="41">
        <f>Table46!B34</f>
        <v>2661</v>
      </c>
      <c r="C36" s="41">
        <f t="shared" si="1"/>
        <v>58.889515219842167</v>
      </c>
      <c r="D36" s="41">
        <f>Table46!D34*1000</f>
        <v>156705</v>
      </c>
      <c r="E36" s="41">
        <f>Table46!G34*1000</f>
        <v>42205</v>
      </c>
      <c r="F36" s="41">
        <f>Table46!I34</f>
        <v>208</v>
      </c>
      <c r="G36" s="2">
        <f t="shared" si="2"/>
        <v>325946.40000000002</v>
      </c>
    </row>
    <row r="37" spans="1:8" x14ac:dyDescent="0.2">
      <c r="A37" s="35">
        <v>2016</v>
      </c>
      <c r="B37" s="41">
        <f>Table46!B35</f>
        <v>2780</v>
      </c>
      <c r="C37" s="41">
        <f t="shared" si="1"/>
        <v>58.361870503597125</v>
      </c>
      <c r="D37" s="41">
        <f>Table46!D35*1000</f>
        <v>162246</v>
      </c>
      <c r="E37" s="41">
        <f>Table46!G35*1000</f>
        <v>41314</v>
      </c>
      <c r="F37" s="41">
        <f>Table46!I35</f>
        <v>212</v>
      </c>
      <c r="G37" s="2">
        <f t="shared" si="2"/>
        <v>343961.52</v>
      </c>
    </row>
    <row r="38" spans="1:8" x14ac:dyDescent="0.2">
      <c r="A38" s="35">
        <v>2017</v>
      </c>
      <c r="B38" s="41">
        <f>Table46!B36</f>
        <v>2684</v>
      </c>
      <c r="C38" s="41">
        <f t="shared" si="1"/>
        <v>55.523472429210138</v>
      </c>
      <c r="D38" s="41">
        <f>Table46!D36*1000</f>
        <v>149025</v>
      </c>
      <c r="E38" s="41">
        <f>Table46!G36*1000</f>
        <v>30671</v>
      </c>
      <c r="F38" s="41">
        <f>Table46!I36</f>
        <v>220</v>
      </c>
      <c r="G38" s="2">
        <f t="shared" si="2"/>
        <v>327855</v>
      </c>
    </row>
    <row r="39" spans="1:8" x14ac:dyDescent="0.2">
      <c r="A39" s="35">
        <v>2018</v>
      </c>
      <c r="B39" s="41">
        <f>Table46!B37</f>
        <v>2828</v>
      </c>
      <c r="C39" s="41">
        <f t="shared" si="1"/>
        <v>54.458274398868461</v>
      </c>
      <c r="D39" s="41">
        <f>Table46!D37*1000</f>
        <v>154008</v>
      </c>
      <c r="E39" s="41">
        <f>Table46!G37*1000</f>
        <v>29303</v>
      </c>
      <c r="F39" s="41">
        <f>Table46!I37</f>
        <v>221</v>
      </c>
      <c r="G39" s="2">
        <f t="shared" si="2"/>
        <v>340357.68</v>
      </c>
    </row>
    <row r="40" spans="1:8" x14ac:dyDescent="0.2">
      <c r="A40" s="35">
        <v>2019</v>
      </c>
      <c r="B40" s="41">
        <f>Table46!B38</f>
        <v>2812</v>
      </c>
      <c r="C40" s="41">
        <f t="shared" si="1"/>
        <v>55.804409672830722</v>
      </c>
      <c r="D40" s="41">
        <f>Table46!D38*1000</f>
        <v>156922</v>
      </c>
      <c r="E40" s="41">
        <f>Table46!G38*1000</f>
        <v>40861</v>
      </c>
      <c r="F40" s="41">
        <f>Table46!I38</f>
        <v>199</v>
      </c>
      <c r="G40" s="2">
        <f t="shared" si="2"/>
        <v>312274.78000000003</v>
      </c>
    </row>
    <row r="41" spans="1:8" x14ac:dyDescent="0.2">
      <c r="A41" s="35">
        <v>2020</v>
      </c>
      <c r="B41" s="41">
        <f>Table46!B39</f>
        <v>2706</v>
      </c>
      <c r="C41" s="41">
        <f t="shared" si="1"/>
        <v>54.543237250554327</v>
      </c>
      <c r="D41" s="41">
        <f>Table46!D39*1000</f>
        <v>147594</v>
      </c>
      <c r="E41" s="41">
        <f>Table46!G39*1000</f>
        <v>39715</v>
      </c>
      <c r="F41" s="41">
        <f>Table46!I39</f>
        <v>210</v>
      </c>
      <c r="G41" s="2">
        <f t="shared" si="2"/>
        <v>309947.40000000002</v>
      </c>
    </row>
    <row r="42" spans="1:8" x14ac:dyDescent="0.2">
      <c r="A42" s="35">
        <v>2021</v>
      </c>
      <c r="B42" s="41">
        <f>Table46!B40</f>
        <v>2697</v>
      </c>
      <c r="C42" s="41">
        <f t="shared" si="1"/>
        <v>46.994438264738598</v>
      </c>
      <c r="D42" s="41">
        <f>Table46!D40*1000</f>
        <v>126744</v>
      </c>
      <c r="E42" s="41">
        <f>Table46!G40*1000</f>
        <v>23532</v>
      </c>
      <c r="F42" s="41">
        <f>Table46!I40</f>
        <v>265</v>
      </c>
      <c r="G42" s="2">
        <f t="shared" si="2"/>
        <v>335871.6</v>
      </c>
    </row>
    <row r="43" spans="1:8" x14ac:dyDescent="0.2">
      <c r="A43" s="35">
        <v>2022</v>
      </c>
      <c r="B43" s="41">
        <f>Table46!B41</f>
        <v>2667</v>
      </c>
      <c r="C43" s="41">
        <f t="shared" si="1"/>
        <v>46.993250843644546</v>
      </c>
      <c r="D43" s="41">
        <f>Table46!D41*1000</f>
        <v>125331</v>
      </c>
      <c r="E43" s="41">
        <f>Table46!G41*1000</f>
        <v>23181</v>
      </c>
      <c r="F43" s="41">
        <f>Table46!I41</f>
        <v>301</v>
      </c>
      <c r="G43" s="2">
        <f t="shared" si="2"/>
        <v>377246.31</v>
      </c>
    </row>
    <row r="44" spans="1:8" x14ac:dyDescent="0.2">
      <c r="A44" s="35">
        <v>2023</v>
      </c>
      <c r="B44" s="41">
        <f>Table46!B42</f>
        <v>2509</v>
      </c>
      <c r="C44" s="41">
        <f t="shared" ref="C44" si="3">D44/B44</f>
        <v>55.229573535273019</v>
      </c>
      <c r="D44" s="41">
        <f>Table46!D42*1000</f>
        <v>138571</v>
      </c>
      <c r="E44" s="41">
        <f>Table46!G42*1000</f>
        <v>44016</v>
      </c>
      <c r="F44" s="41">
        <f>Table46!I42</f>
        <v>252</v>
      </c>
      <c r="G44" s="2">
        <f t="shared" ref="G44" si="4">((D44*1000000)*(F44/100))/1000000</f>
        <v>349198.92</v>
      </c>
      <c r="H44" s="41"/>
    </row>
    <row r="45" spans="1:8" x14ac:dyDescent="0.2">
      <c r="A45" s="35" t="s">
        <v>21</v>
      </c>
      <c r="C45" s="41"/>
      <c r="D45" s="41"/>
      <c r="E45" s="41"/>
      <c r="F45" s="41"/>
      <c r="G45" s="41"/>
    </row>
    <row r="46" spans="1:8" x14ac:dyDescent="0.2">
      <c r="A46" s="35">
        <v>1986</v>
      </c>
      <c r="B46" s="35">
        <v>300</v>
      </c>
      <c r="C46" s="41">
        <f t="shared" ref="C46:C83" si="5">D46/B46</f>
        <v>107</v>
      </c>
      <c r="D46" s="41">
        <v>32100</v>
      </c>
      <c r="E46" s="41">
        <v>1926</v>
      </c>
      <c r="F46" s="41">
        <v>45</v>
      </c>
      <c r="G46" s="41">
        <f t="shared" ref="G46:G83" si="6">(D46*F46)/100</f>
        <v>14445</v>
      </c>
    </row>
    <row r="47" spans="1:8" x14ac:dyDescent="0.2">
      <c r="A47" s="35">
        <v>1987</v>
      </c>
      <c r="B47" s="35">
        <v>300</v>
      </c>
      <c r="C47" s="41">
        <f t="shared" si="5"/>
        <v>110</v>
      </c>
      <c r="D47" s="41">
        <v>33000</v>
      </c>
      <c r="E47" s="41">
        <v>3630</v>
      </c>
      <c r="F47" s="41">
        <v>45</v>
      </c>
      <c r="G47" s="41">
        <f t="shared" si="6"/>
        <v>14850</v>
      </c>
    </row>
    <row r="48" spans="1:8" x14ac:dyDescent="0.2">
      <c r="A48" s="35">
        <v>1988</v>
      </c>
      <c r="B48" s="35">
        <v>250</v>
      </c>
      <c r="C48" s="41">
        <f t="shared" si="5"/>
        <v>66</v>
      </c>
      <c r="D48" s="41">
        <v>16500</v>
      </c>
      <c r="E48" s="35">
        <v>1650</v>
      </c>
      <c r="F48" s="41">
        <v>43</v>
      </c>
      <c r="G48" s="41">
        <f t="shared" si="6"/>
        <v>7095</v>
      </c>
    </row>
    <row r="49" spans="1:7" x14ac:dyDescent="0.2">
      <c r="A49" s="35">
        <v>1989</v>
      </c>
      <c r="B49" s="35">
        <v>310</v>
      </c>
      <c r="C49" s="41">
        <f t="shared" si="5"/>
        <v>56</v>
      </c>
      <c r="D49" s="41">
        <v>17360</v>
      </c>
      <c r="E49" s="41">
        <v>1215</v>
      </c>
      <c r="F49" s="41">
        <v>47</v>
      </c>
      <c r="G49" s="41">
        <f t="shared" si="6"/>
        <v>8159.2</v>
      </c>
    </row>
    <row r="50" spans="1:7" x14ac:dyDescent="0.2">
      <c r="A50" s="35">
        <v>1990</v>
      </c>
      <c r="B50" s="35">
        <v>220</v>
      </c>
      <c r="C50" s="41">
        <f t="shared" si="5"/>
        <v>82</v>
      </c>
      <c r="D50" s="41">
        <v>18040</v>
      </c>
      <c r="E50" s="41">
        <v>722</v>
      </c>
      <c r="F50" s="41">
        <v>52</v>
      </c>
      <c r="G50" s="41">
        <f t="shared" si="6"/>
        <v>9380.7999999999993</v>
      </c>
    </row>
    <row r="51" spans="1:7" x14ac:dyDescent="0.2">
      <c r="A51" s="35">
        <v>1991</v>
      </c>
      <c r="B51" s="35">
        <v>215</v>
      </c>
      <c r="C51" s="41">
        <f t="shared" si="5"/>
        <v>103</v>
      </c>
      <c r="D51" s="41">
        <v>22145</v>
      </c>
      <c r="E51" s="41">
        <v>3100</v>
      </c>
      <c r="F51" s="41">
        <v>54</v>
      </c>
      <c r="G51" s="41">
        <f t="shared" si="6"/>
        <v>11958.3</v>
      </c>
    </row>
    <row r="52" spans="1:7" x14ac:dyDescent="0.2">
      <c r="A52" s="35">
        <v>1992</v>
      </c>
      <c r="B52" s="35">
        <v>240</v>
      </c>
      <c r="C52" s="41">
        <f t="shared" si="5"/>
        <v>91</v>
      </c>
      <c r="D52" s="41">
        <v>21840</v>
      </c>
      <c r="E52" s="41">
        <v>2184</v>
      </c>
      <c r="F52" s="41">
        <v>53</v>
      </c>
      <c r="G52" s="41">
        <f t="shared" si="6"/>
        <v>11575.2</v>
      </c>
    </row>
    <row r="53" spans="1:7" x14ac:dyDescent="0.2">
      <c r="A53" s="35">
        <v>1993</v>
      </c>
      <c r="B53" s="35">
        <v>220</v>
      </c>
      <c r="C53" s="41">
        <f t="shared" si="5"/>
        <v>90</v>
      </c>
      <c r="D53" s="41">
        <v>19800</v>
      </c>
      <c r="E53" s="41">
        <v>2772</v>
      </c>
      <c r="F53" s="41">
        <v>52</v>
      </c>
      <c r="G53" s="41">
        <f t="shared" si="6"/>
        <v>10296</v>
      </c>
    </row>
    <row r="54" spans="1:7" x14ac:dyDescent="0.2">
      <c r="A54" s="35">
        <v>1994</v>
      </c>
      <c r="B54" s="35">
        <v>235</v>
      </c>
      <c r="C54" s="41">
        <f t="shared" si="5"/>
        <v>138</v>
      </c>
      <c r="D54" s="41">
        <v>32430</v>
      </c>
      <c r="E54" s="41">
        <v>7459</v>
      </c>
      <c r="F54" s="41">
        <v>48</v>
      </c>
      <c r="G54" s="41">
        <f t="shared" si="6"/>
        <v>15566.4</v>
      </c>
    </row>
    <row r="55" spans="1:7" x14ac:dyDescent="0.2">
      <c r="A55" s="35">
        <v>1995</v>
      </c>
      <c r="B55" s="35">
        <v>220</v>
      </c>
      <c r="C55" s="41">
        <f t="shared" si="5"/>
        <v>108</v>
      </c>
      <c r="D55" s="41">
        <v>23760</v>
      </c>
      <c r="E55" s="41">
        <v>3802</v>
      </c>
      <c r="F55" s="41">
        <v>67</v>
      </c>
      <c r="G55" s="41">
        <f t="shared" si="6"/>
        <v>15919.2</v>
      </c>
    </row>
    <row r="56" spans="1:7" x14ac:dyDescent="0.2">
      <c r="A56" s="35">
        <v>1996</v>
      </c>
      <c r="B56" s="35">
        <v>230</v>
      </c>
      <c r="C56" s="41">
        <f t="shared" si="5"/>
        <v>86</v>
      </c>
      <c r="D56" s="41">
        <v>19780</v>
      </c>
      <c r="E56" s="41">
        <v>4945</v>
      </c>
      <c r="F56" s="41">
        <v>90</v>
      </c>
      <c r="G56" s="41">
        <f t="shared" si="6"/>
        <v>17802</v>
      </c>
    </row>
    <row r="57" spans="1:7" x14ac:dyDescent="0.2">
      <c r="A57" s="35">
        <v>1997</v>
      </c>
      <c r="B57" s="35">
        <v>245</v>
      </c>
      <c r="C57" s="41">
        <f t="shared" si="5"/>
        <v>100</v>
      </c>
      <c r="D57" s="41">
        <v>24500</v>
      </c>
      <c r="E57" s="41">
        <v>7350</v>
      </c>
      <c r="F57" s="41">
        <v>74</v>
      </c>
      <c r="G57" s="41">
        <f t="shared" si="6"/>
        <v>18130</v>
      </c>
    </row>
    <row r="58" spans="1:7" x14ac:dyDescent="0.2">
      <c r="A58" s="35">
        <v>1998</v>
      </c>
      <c r="B58" s="35">
        <v>230</v>
      </c>
      <c r="C58" s="41">
        <f t="shared" si="5"/>
        <v>128</v>
      </c>
      <c r="D58" s="41">
        <v>29440</v>
      </c>
      <c r="E58" s="41">
        <v>8832</v>
      </c>
      <c r="F58" s="41">
        <v>63</v>
      </c>
      <c r="G58" s="41">
        <f t="shared" si="6"/>
        <v>18547.2</v>
      </c>
    </row>
    <row r="59" spans="1:7" x14ac:dyDescent="0.2">
      <c r="A59" s="35">
        <v>1999</v>
      </c>
      <c r="B59" s="35">
        <v>255</v>
      </c>
      <c r="C59" s="41">
        <f t="shared" si="5"/>
        <v>105</v>
      </c>
      <c r="D59" s="41">
        <v>26775</v>
      </c>
      <c r="E59" s="41">
        <v>8836</v>
      </c>
      <c r="F59" s="41">
        <v>59</v>
      </c>
      <c r="G59" s="41">
        <f t="shared" si="6"/>
        <v>15797.25</v>
      </c>
    </row>
    <row r="60" spans="1:7" x14ac:dyDescent="0.2">
      <c r="A60" s="35">
        <v>2000</v>
      </c>
      <c r="B60" s="35">
        <v>300</v>
      </c>
      <c r="C60" s="41">
        <f t="shared" si="5"/>
        <v>115</v>
      </c>
      <c r="D60" s="41">
        <v>34500</v>
      </c>
      <c r="E60" s="41">
        <v>13800</v>
      </c>
      <c r="F60" s="41">
        <v>57</v>
      </c>
      <c r="G60" s="41">
        <f t="shared" si="6"/>
        <v>19665</v>
      </c>
    </row>
    <row r="61" spans="1:7" x14ac:dyDescent="0.2">
      <c r="A61" s="35">
        <v>2001</v>
      </c>
      <c r="B61" s="35">
        <v>280</v>
      </c>
      <c r="C61" s="41">
        <f t="shared" si="5"/>
        <v>96</v>
      </c>
      <c r="D61" s="41">
        <v>26880</v>
      </c>
      <c r="E61" s="41">
        <v>9408</v>
      </c>
      <c r="F61" s="41">
        <v>69</v>
      </c>
      <c r="G61" s="41">
        <f t="shared" si="6"/>
        <v>18547.2</v>
      </c>
    </row>
    <row r="62" spans="1:7" x14ac:dyDescent="0.2">
      <c r="A62" s="35">
        <v>2002</v>
      </c>
      <c r="B62" s="35">
        <v>320</v>
      </c>
      <c r="C62" s="41">
        <f t="shared" si="5"/>
        <v>75</v>
      </c>
      <c r="D62" s="41">
        <v>24000</v>
      </c>
      <c r="E62" s="41">
        <v>8160</v>
      </c>
      <c r="F62" s="41">
        <v>146</v>
      </c>
      <c r="G62" s="41">
        <f t="shared" si="6"/>
        <v>35040</v>
      </c>
    </row>
    <row r="63" spans="1:7" x14ac:dyDescent="0.2">
      <c r="A63" s="35">
        <v>2003</v>
      </c>
      <c r="B63" s="35">
        <v>340</v>
      </c>
      <c r="C63" s="41">
        <f t="shared" si="5"/>
        <v>87</v>
      </c>
      <c r="D63" s="41">
        <v>29580</v>
      </c>
      <c r="E63" s="41">
        <v>6803</v>
      </c>
      <c r="F63" s="41">
        <v>136</v>
      </c>
      <c r="G63" s="41">
        <f t="shared" si="6"/>
        <v>40228.800000000003</v>
      </c>
    </row>
    <row r="64" spans="1:7" x14ac:dyDescent="0.2">
      <c r="A64" s="35">
        <v>2004</v>
      </c>
      <c r="B64" s="35">
        <v>390</v>
      </c>
      <c r="C64" s="41">
        <f t="shared" si="5"/>
        <v>78</v>
      </c>
      <c r="D64" s="41">
        <v>30420</v>
      </c>
      <c r="E64" s="41">
        <v>9126</v>
      </c>
      <c r="F64" s="41">
        <v>105</v>
      </c>
      <c r="G64" s="41">
        <f t="shared" si="6"/>
        <v>31941</v>
      </c>
    </row>
    <row r="65" spans="1:7" x14ac:dyDescent="0.2">
      <c r="A65" s="35">
        <v>2005</v>
      </c>
      <c r="B65" s="35">
        <v>370</v>
      </c>
      <c r="C65" s="41">
        <f t="shared" si="5"/>
        <v>91</v>
      </c>
      <c r="D65" s="41">
        <v>33670</v>
      </c>
      <c r="E65" s="41">
        <v>8418</v>
      </c>
      <c r="F65" s="41">
        <v>83</v>
      </c>
      <c r="G65" s="41">
        <f t="shared" si="6"/>
        <v>27946.1</v>
      </c>
    </row>
    <row r="66" spans="1:7" x14ac:dyDescent="0.2">
      <c r="A66" s="35">
        <v>2006</v>
      </c>
      <c r="B66" s="35">
        <v>350</v>
      </c>
      <c r="C66" s="41">
        <f t="shared" si="5"/>
        <v>74</v>
      </c>
      <c r="D66" s="41">
        <v>25900</v>
      </c>
      <c r="E66" s="41">
        <v>7770</v>
      </c>
      <c r="F66" s="41">
        <v>91</v>
      </c>
      <c r="G66" s="41">
        <f t="shared" si="6"/>
        <v>23569</v>
      </c>
    </row>
    <row r="67" spans="1:7" x14ac:dyDescent="0.2">
      <c r="A67" s="35">
        <v>2007</v>
      </c>
      <c r="B67" s="35">
        <v>420</v>
      </c>
      <c r="C67" s="41">
        <f t="shared" si="5"/>
        <v>74</v>
      </c>
      <c r="D67" s="41">
        <v>31080</v>
      </c>
      <c r="E67" s="41">
        <v>9013</v>
      </c>
      <c r="F67" s="41">
        <v>96</v>
      </c>
      <c r="G67" s="41">
        <f t="shared" si="6"/>
        <v>29836.799999999999</v>
      </c>
    </row>
    <row r="68" spans="1:7" x14ac:dyDescent="0.2">
      <c r="A68" s="35">
        <v>2008</v>
      </c>
      <c r="B68" s="35">
        <v>400</v>
      </c>
      <c r="C68" s="41">
        <f t="shared" si="5"/>
        <v>90</v>
      </c>
      <c r="D68" s="41">
        <v>36000</v>
      </c>
      <c r="E68" s="41">
        <v>8640</v>
      </c>
      <c r="F68" s="41">
        <v>136</v>
      </c>
      <c r="G68" s="41">
        <f t="shared" si="6"/>
        <v>48960</v>
      </c>
    </row>
    <row r="69" spans="1:7" x14ac:dyDescent="0.2">
      <c r="A69" s="35">
        <v>2009</v>
      </c>
      <c r="B69" s="35">
        <v>450</v>
      </c>
      <c r="C69" s="41">
        <f t="shared" si="5"/>
        <v>77</v>
      </c>
      <c r="D69" s="41">
        <v>34650</v>
      </c>
      <c r="E69" s="41">
        <v>7623</v>
      </c>
      <c r="F69" s="41">
        <v>138</v>
      </c>
      <c r="G69" s="41">
        <f t="shared" si="6"/>
        <v>47817</v>
      </c>
    </row>
    <row r="70" spans="1:7" x14ac:dyDescent="0.2">
      <c r="A70" s="35">
        <v>2010</v>
      </c>
      <c r="B70" s="35">
        <v>510</v>
      </c>
      <c r="C70" s="41">
        <f t="shared" si="5"/>
        <v>91</v>
      </c>
      <c r="D70" s="41">
        <v>46410</v>
      </c>
      <c r="E70" s="41">
        <v>12995</v>
      </c>
      <c r="F70" s="41">
        <v>150</v>
      </c>
      <c r="G70" s="41">
        <f t="shared" si="6"/>
        <v>69615</v>
      </c>
    </row>
    <row r="71" spans="1:7" x14ac:dyDescent="0.2">
      <c r="A71" s="35">
        <v>2011</v>
      </c>
      <c r="B71" s="35">
        <v>460</v>
      </c>
      <c r="C71" s="41">
        <f t="shared" si="5"/>
        <v>71</v>
      </c>
      <c r="D71" s="41">
        <v>32660</v>
      </c>
      <c r="E71" s="41">
        <v>7512</v>
      </c>
      <c r="F71" s="41">
        <v>167</v>
      </c>
      <c r="G71" s="41">
        <f t="shared" si="6"/>
        <v>54542.2</v>
      </c>
    </row>
    <row r="72" spans="1:7" x14ac:dyDescent="0.2">
      <c r="A72" s="35">
        <v>2012</v>
      </c>
      <c r="B72" s="35">
        <v>480</v>
      </c>
      <c r="C72" s="41">
        <f t="shared" si="5"/>
        <v>69</v>
      </c>
      <c r="D72" s="41">
        <v>33120</v>
      </c>
      <c r="E72" s="41">
        <v>5962</v>
      </c>
      <c r="F72" s="41">
        <v>192</v>
      </c>
      <c r="G72" s="41">
        <f t="shared" si="6"/>
        <v>63590.400000000001</v>
      </c>
    </row>
    <row r="73" spans="1:7" x14ac:dyDescent="0.2">
      <c r="A73" s="35">
        <v>2013</v>
      </c>
      <c r="B73" s="35">
        <v>480</v>
      </c>
      <c r="C73" s="41">
        <f t="shared" si="5"/>
        <v>69</v>
      </c>
      <c r="D73" s="41">
        <v>33120</v>
      </c>
      <c r="E73" s="41">
        <v>6955</v>
      </c>
      <c r="F73" s="41">
        <v>204</v>
      </c>
      <c r="G73" s="41">
        <f t="shared" si="6"/>
        <v>67564.800000000003</v>
      </c>
    </row>
    <row r="74" spans="1:7" x14ac:dyDescent="0.2">
      <c r="A74" s="35">
        <v>2014</v>
      </c>
      <c r="B74" s="35">
        <v>490</v>
      </c>
      <c r="C74" s="41">
        <f t="shared" si="5"/>
        <v>86</v>
      </c>
      <c r="D74" s="41">
        <v>42140</v>
      </c>
      <c r="E74" s="41">
        <v>9271</v>
      </c>
      <c r="F74" s="41">
        <v>199</v>
      </c>
      <c r="G74" s="41">
        <f t="shared" si="6"/>
        <v>83858.600000000006</v>
      </c>
    </row>
    <row r="75" spans="1:7" x14ac:dyDescent="0.2">
      <c r="A75" s="35">
        <v>2015</v>
      </c>
      <c r="B75" s="35">
        <v>490</v>
      </c>
      <c r="C75" s="41">
        <f t="shared" si="5"/>
        <v>74</v>
      </c>
      <c r="D75" s="41">
        <v>36260</v>
      </c>
      <c r="E75" s="41">
        <v>9428</v>
      </c>
      <c r="F75" s="41">
        <v>180</v>
      </c>
      <c r="G75" s="41">
        <f t="shared" si="6"/>
        <v>65268</v>
      </c>
    </row>
    <row r="76" spans="1:7" x14ac:dyDescent="0.2">
      <c r="A76" s="35">
        <v>2016</v>
      </c>
      <c r="B76" s="35">
        <v>485</v>
      </c>
      <c r="C76" s="41">
        <f t="shared" si="5"/>
        <v>78</v>
      </c>
      <c r="D76" s="41">
        <v>37830</v>
      </c>
      <c r="E76" s="41">
        <v>6809</v>
      </c>
      <c r="F76" s="41">
        <v>185</v>
      </c>
      <c r="G76" s="41">
        <f t="shared" si="6"/>
        <v>69985.5</v>
      </c>
    </row>
    <row r="77" spans="1:7" x14ac:dyDescent="0.2">
      <c r="A77" s="35">
        <v>2017</v>
      </c>
      <c r="B77" s="35">
        <v>455</v>
      </c>
      <c r="C77" s="41">
        <f t="shared" si="5"/>
        <v>74</v>
      </c>
      <c r="D77" s="41">
        <v>33670</v>
      </c>
      <c r="E77" s="41">
        <v>4377</v>
      </c>
      <c r="F77" s="41">
        <v>191</v>
      </c>
      <c r="G77" s="41">
        <f t="shared" si="6"/>
        <v>64309.7</v>
      </c>
    </row>
    <row r="78" spans="1:7" x14ac:dyDescent="0.2">
      <c r="A78" s="35">
        <v>2018</v>
      </c>
      <c r="B78" s="35">
        <v>550</v>
      </c>
      <c r="C78" s="41">
        <f t="shared" si="5"/>
        <v>72</v>
      </c>
      <c r="D78" s="41">
        <v>39600</v>
      </c>
      <c r="E78" s="41">
        <v>4752</v>
      </c>
      <c r="F78" s="41">
        <v>187</v>
      </c>
      <c r="G78" s="41">
        <f t="shared" si="6"/>
        <v>74052</v>
      </c>
    </row>
    <row r="79" spans="1:7" x14ac:dyDescent="0.2">
      <c r="A79" s="35">
        <v>2019</v>
      </c>
      <c r="B79" s="35">
        <v>520</v>
      </c>
      <c r="C79" s="41">
        <f t="shared" si="5"/>
        <v>65</v>
      </c>
      <c r="D79" s="41">
        <v>33800</v>
      </c>
      <c r="E79" s="41">
        <v>6422</v>
      </c>
      <c r="F79" s="41">
        <v>143</v>
      </c>
      <c r="G79" s="41">
        <f t="shared" si="6"/>
        <v>48334</v>
      </c>
    </row>
    <row r="80" spans="1:7" x14ac:dyDescent="0.2">
      <c r="A80" s="35">
        <v>2020</v>
      </c>
      <c r="B80" s="35">
        <v>495</v>
      </c>
      <c r="C80" s="41">
        <f t="shared" si="5"/>
        <v>78</v>
      </c>
      <c r="D80" s="41">
        <v>38610</v>
      </c>
      <c r="E80" s="41">
        <v>8108</v>
      </c>
      <c r="F80" s="41">
        <v>159</v>
      </c>
      <c r="G80" s="41">
        <f t="shared" si="6"/>
        <v>61389.9</v>
      </c>
    </row>
    <row r="81" spans="1:7" x14ac:dyDescent="0.2">
      <c r="A81" s="35">
        <v>2021</v>
      </c>
      <c r="B81" s="35">
        <v>515</v>
      </c>
      <c r="C81" s="41">
        <f t="shared" si="5"/>
        <v>55</v>
      </c>
      <c r="D81" s="41">
        <v>28325</v>
      </c>
      <c r="E81" s="41">
        <v>2266</v>
      </c>
      <c r="F81" s="41">
        <v>223</v>
      </c>
      <c r="G81" s="41">
        <f t="shared" si="6"/>
        <v>63164.75</v>
      </c>
    </row>
    <row r="82" spans="1:7" x14ac:dyDescent="0.2">
      <c r="A82" s="35">
        <v>2022</v>
      </c>
      <c r="B82" s="35">
        <v>520</v>
      </c>
      <c r="C82" s="41">
        <f t="shared" si="5"/>
        <v>60</v>
      </c>
      <c r="D82" s="41">
        <v>31200</v>
      </c>
      <c r="E82" s="41">
        <v>4680</v>
      </c>
      <c r="F82" s="41">
        <v>260</v>
      </c>
      <c r="G82" s="41">
        <f t="shared" si="6"/>
        <v>81120</v>
      </c>
    </row>
    <row r="83" spans="1:7" x14ac:dyDescent="0.2">
      <c r="A83" s="35">
        <v>2023</v>
      </c>
      <c r="B83" s="35">
        <v>511</v>
      </c>
      <c r="C83" s="41">
        <f t="shared" si="5"/>
        <v>75</v>
      </c>
      <c r="D83" s="41">
        <v>38325</v>
      </c>
      <c r="E83" s="41">
        <v>9198</v>
      </c>
      <c r="F83" s="41">
        <v>177</v>
      </c>
      <c r="G83" s="41">
        <f t="shared" si="6"/>
        <v>67835.25</v>
      </c>
    </row>
    <row r="84" spans="1:7" x14ac:dyDescent="0.2">
      <c r="A84" s="35" t="s">
        <v>20</v>
      </c>
      <c r="C84" s="41"/>
      <c r="D84" s="41"/>
      <c r="E84" s="41"/>
      <c r="F84" s="41"/>
      <c r="G84" s="41"/>
    </row>
    <row r="85" spans="1:7" x14ac:dyDescent="0.2">
      <c r="A85" s="35">
        <v>1986</v>
      </c>
      <c r="B85" s="35">
        <v>520</v>
      </c>
      <c r="C85" s="41">
        <f t="shared" ref="C85:C122" si="7">D85/B85</f>
        <v>52</v>
      </c>
      <c r="D85" s="41">
        <v>27040</v>
      </c>
      <c r="E85" s="41">
        <v>3515</v>
      </c>
      <c r="F85" s="41">
        <v>54.001479289940825</v>
      </c>
      <c r="G85" s="41">
        <f>(D85*F85)/100</f>
        <v>14602</v>
      </c>
    </row>
    <row r="86" spans="1:7" x14ac:dyDescent="0.2">
      <c r="A86" s="35">
        <v>1987</v>
      </c>
      <c r="B86" s="35">
        <v>540</v>
      </c>
      <c r="C86" s="41">
        <f t="shared" si="7"/>
        <v>33</v>
      </c>
      <c r="D86" s="41">
        <v>17820</v>
      </c>
      <c r="E86" s="41">
        <v>1782</v>
      </c>
      <c r="F86" s="41">
        <v>49</v>
      </c>
      <c r="G86" s="41">
        <f t="shared" ref="G86:G103" si="8">(D86*F86)/100</f>
        <v>8731.7999999999993</v>
      </c>
    </row>
    <row r="87" spans="1:7" x14ac:dyDescent="0.2">
      <c r="A87" s="35">
        <v>1988</v>
      </c>
      <c r="B87" s="35">
        <v>600</v>
      </c>
      <c r="C87" s="41">
        <f t="shared" si="7"/>
        <v>40</v>
      </c>
      <c r="D87" s="41">
        <v>24000</v>
      </c>
      <c r="E87" s="41">
        <v>2160</v>
      </c>
      <c r="F87" s="41">
        <v>49</v>
      </c>
      <c r="G87" s="41">
        <f t="shared" si="8"/>
        <v>11760</v>
      </c>
    </row>
    <row r="88" spans="1:7" x14ac:dyDescent="0.2">
      <c r="A88" s="35">
        <v>1989</v>
      </c>
      <c r="B88" s="35">
        <v>620</v>
      </c>
      <c r="C88" s="41">
        <f t="shared" si="7"/>
        <v>34</v>
      </c>
      <c r="D88" s="41">
        <v>21080</v>
      </c>
      <c r="E88" s="41">
        <v>3162</v>
      </c>
      <c r="F88" s="41">
        <v>49</v>
      </c>
      <c r="G88" s="41">
        <f t="shared" si="8"/>
        <v>10329.200000000001</v>
      </c>
    </row>
    <row r="89" spans="1:7" x14ac:dyDescent="0.2">
      <c r="A89" s="35">
        <v>1990</v>
      </c>
      <c r="B89" s="35">
        <v>480</v>
      </c>
      <c r="C89" s="41">
        <f t="shared" si="7"/>
        <v>42</v>
      </c>
      <c r="D89" s="41">
        <v>20160</v>
      </c>
      <c r="E89" s="41">
        <v>2218</v>
      </c>
      <c r="F89" s="41">
        <v>54</v>
      </c>
      <c r="G89" s="41">
        <f t="shared" si="8"/>
        <v>10886.4</v>
      </c>
    </row>
    <row r="90" spans="1:7" x14ac:dyDescent="0.2">
      <c r="A90" s="35">
        <v>1991</v>
      </c>
      <c r="B90" s="35">
        <v>550</v>
      </c>
      <c r="C90" s="41">
        <f t="shared" si="7"/>
        <v>63</v>
      </c>
      <c r="D90" s="41">
        <v>34650</v>
      </c>
      <c r="E90" s="41">
        <v>3465</v>
      </c>
      <c r="F90" s="41">
        <v>54</v>
      </c>
      <c r="G90" s="41">
        <f t="shared" si="8"/>
        <v>18711</v>
      </c>
    </row>
    <row r="91" spans="1:7" x14ac:dyDescent="0.2">
      <c r="A91" s="35">
        <v>1992</v>
      </c>
      <c r="B91" s="35">
        <v>490</v>
      </c>
      <c r="C91" s="41">
        <f t="shared" si="7"/>
        <v>67</v>
      </c>
      <c r="D91" s="41">
        <v>32830</v>
      </c>
      <c r="E91" s="41">
        <v>4268</v>
      </c>
      <c r="F91" s="41">
        <v>52</v>
      </c>
      <c r="G91" s="41">
        <f t="shared" si="8"/>
        <v>17071.599999999999</v>
      </c>
    </row>
    <row r="92" spans="1:7" x14ac:dyDescent="0.2">
      <c r="A92" s="35">
        <v>1993</v>
      </c>
      <c r="B92" s="35">
        <v>500</v>
      </c>
      <c r="C92" s="41">
        <f t="shared" si="7"/>
        <v>90</v>
      </c>
      <c r="D92" s="41">
        <v>45000</v>
      </c>
      <c r="E92" s="41">
        <v>7200</v>
      </c>
      <c r="F92" s="41">
        <v>50</v>
      </c>
      <c r="G92" s="41">
        <f t="shared" si="8"/>
        <v>22500</v>
      </c>
    </row>
    <row r="93" spans="1:7" x14ac:dyDescent="0.2">
      <c r="A93" s="35">
        <v>1994</v>
      </c>
      <c r="B93" s="35">
        <v>400</v>
      </c>
      <c r="C93" s="41">
        <f t="shared" si="7"/>
        <v>60</v>
      </c>
      <c r="D93" s="41">
        <v>24000</v>
      </c>
      <c r="E93" s="41">
        <v>6480</v>
      </c>
      <c r="F93" s="41">
        <v>51</v>
      </c>
      <c r="G93" s="41">
        <f t="shared" si="8"/>
        <v>12240</v>
      </c>
    </row>
    <row r="94" spans="1:7" x14ac:dyDescent="0.2">
      <c r="A94" s="35">
        <v>1995</v>
      </c>
      <c r="B94" s="35">
        <v>420</v>
      </c>
      <c r="C94" s="41">
        <f t="shared" si="7"/>
        <v>93</v>
      </c>
      <c r="D94" s="41">
        <v>39060</v>
      </c>
      <c r="E94" s="41">
        <v>4687</v>
      </c>
      <c r="F94" s="41">
        <v>63</v>
      </c>
      <c r="G94" s="41">
        <f t="shared" si="8"/>
        <v>24607.8</v>
      </c>
    </row>
    <row r="95" spans="1:7" x14ac:dyDescent="0.2">
      <c r="A95" s="35">
        <v>1996</v>
      </c>
      <c r="B95" s="35">
        <v>390</v>
      </c>
      <c r="C95" s="41">
        <f t="shared" si="7"/>
        <v>70</v>
      </c>
      <c r="D95" s="41">
        <v>27300</v>
      </c>
      <c r="E95" s="41">
        <v>4641</v>
      </c>
      <c r="F95" s="41">
        <v>84</v>
      </c>
      <c r="G95" s="41">
        <f t="shared" si="8"/>
        <v>22932</v>
      </c>
    </row>
    <row r="96" spans="1:7" x14ac:dyDescent="0.2">
      <c r="A96" s="35">
        <v>1997</v>
      </c>
      <c r="B96" s="35">
        <v>420</v>
      </c>
      <c r="C96" s="41">
        <f t="shared" si="7"/>
        <v>75</v>
      </c>
      <c r="D96" s="41">
        <v>31500</v>
      </c>
      <c r="E96" s="41">
        <v>9450</v>
      </c>
      <c r="F96" s="41">
        <v>70</v>
      </c>
      <c r="G96" s="41">
        <f t="shared" si="8"/>
        <v>22050</v>
      </c>
    </row>
    <row r="97" spans="1:7" x14ac:dyDescent="0.2">
      <c r="A97" s="35">
        <v>1998</v>
      </c>
      <c r="B97" s="35">
        <v>450</v>
      </c>
      <c r="C97" s="41">
        <f t="shared" si="7"/>
        <v>83</v>
      </c>
      <c r="D97" s="41">
        <v>37350</v>
      </c>
      <c r="E97" s="41">
        <v>12326</v>
      </c>
      <c r="F97" s="41">
        <v>62</v>
      </c>
      <c r="G97" s="41">
        <f t="shared" si="8"/>
        <v>23157</v>
      </c>
    </row>
    <row r="98" spans="1:7" x14ac:dyDescent="0.2">
      <c r="A98" s="35">
        <v>1999</v>
      </c>
      <c r="B98" s="35">
        <v>465</v>
      </c>
      <c r="C98" s="41">
        <f t="shared" si="7"/>
        <v>60</v>
      </c>
      <c r="D98" s="41">
        <v>27900</v>
      </c>
      <c r="E98" s="41">
        <v>9486</v>
      </c>
      <c r="F98" s="41">
        <v>55</v>
      </c>
      <c r="G98" s="41">
        <f t="shared" si="8"/>
        <v>15345</v>
      </c>
    </row>
    <row r="99" spans="1:7" x14ac:dyDescent="0.2">
      <c r="A99" s="35">
        <v>2000</v>
      </c>
      <c r="B99" s="35">
        <v>440</v>
      </c>
      <c r="C99" s="41">
        <f t="shared" si="7"/>
        <v>70</v>
      </c>
      <c r="D99" s="41">
        <v>30800</v>
      </c>
      <c r="E99" s="41">
        <v>11396</v>
      </c>
      <c r="F99" s="41">
        <v>59</v>
      </c>
      <c r="G99" s="41">
        <f t="shared" si="8"/>
        <v>18172</v>
      </c>
    </row>
    <row r="100" spans="1:7" x14ac:dyDescent="0.2">
      <c r="A100" s="35">
        <v>2001</v>
      </c>
      <c r="B100" s="35">
        <v>460</v>
      </c>
      <c r="C100" s="41">
        <f t="shared" si="7"/>
        <v>61</v>
      </c>
      <c r="D100" s="41">
        <v>28060</v>
      </c>
      <c r="E100" s="41">
        <v>7857</v>
      </c>
      <c r="F100" s="41">
        <v>69</v>
      </c>
      <c r="G100" s="41">
        <f t="shared" si="8"/>
        <v>19361.400000000001</v>
      </c>
    </row>
    <row r="101" spans="1:7" x14ac:dyDescent="0.2">
      <c r="A101" s="35">
        <v>2002</v>
      </c>
      <c r="B101" s="35">
        <v>470</v>
      </c>
      <c r="C101" s="41">
        <f t="shared" si="7"/>
        <v>50</v>
      </c>
      <c r="D101" s="41">
        <v>23500</v>
      </c>
      <c r="E101" s="41">
        <v>3525</v>
      </c>
      <c r="F101" s="41">
        <v>132</v>
      </c>
      <c r="G101" s="41">
        <f t="shared" si="8"/>
        <v>31020</v>
      </c>
    </row>
    <row r="102" spans="1:7" x14ac:dyDescent="0.2">
      <c r="A102" s="35">
        <v>2003</v>
      </c>
      <c r="B102" s="35">
        <v>480</v>
      </c>
      <c r="C102" s="41">
        <f t="shared" si="7"/>
        <v>67</v>
      </c>
      <c r="D102" s="41">
        <v>32160</v>
      </c>
      <c r="E102" s="41">
        <v>6432</v>
      </c>
      <c r="F102" s="41">
        <v>139</v>
      </c>
      <c r="G102" s="41">
        <f t="shared" si="8"/>
        <v>44702.400000000001</v>
      </c>
    </row>
    <row r="103" spans="1:7" x14ac:dyDescent="0.2">
      <c r="A103" s="35">
        <v>2004</v>
      </c>
      <c r="B103" s="35">
        <v>390</v>
      </c>
      <c r="C103" s="41">
        <f t="shared" si="7"/>
        <v>45</v>
      </c>
      <c r="D103" s="41">
        <v>17550</v>
      </c>
      <c r="E103" s="41">
        <v>5792</v>
      </c>
      <c r="F103" s="41">
        <v>105</v>
      </c>
      <c r="G103" s="41">
        <f t="shared" si="8"/>
        <v>18427.5</v>
      </c>
    </row>
    <row r="104" spans="1:7" x14ac:dyDescent="0.2">
      <c r="A104" s="35">
        <v>2005</v>
      </c>
      <c r="B104" s="35">
        <v>400</v>
      </c>
      <c r="C104" s="41">
        <f t="shared" si="7"/>
        <v>75</v>
      </c>
      <c r="D104" s="41">
        <v>30000</v>
      </c>
      <c r="E104" s="41">
        <v>9300</v>
      </c>
      <c r="F104" s="41">
        <v>86</v>
      </c>
      <c r="G104" s="41">
        <f>(D104*F104)/100</f>
        <v>25800</v>
      </c>
    </row>
    <row r="105" spans="1:7" x14ac:dyDescent="0.2">
      <c r="A105" s="35">
        <v>2006</v>
      </c>
      <c r="B105" s="35">
        <v>380</v>
      </c>
      <c r="C105" s="41">
        <f t="shared" si="7"/>
        <v>52</v>
      </c>
      <c r="D105" s="41">
        <v>19760</v>
      </c>
      <c r="E105" s="41">
        <v>7706</v>
      </c>
      <c r="F105" s="41">
        <v>97</v>
      </c>
      <c r="G105" s="41">
        <f t="shared" ref="G105:G112" si="9">(D105*F105)/100</f>
        <v>19167.2</v>
      </c>
    </row>
    <row r="106" spans="1:7" x14ac:dyDescent="0.2">
      <c r="A106" s="35">
        <v>2007</v>
      </c>
      <c r="B106" s="35">
        <v>340</v>
      </c>
      <c r="C106" s="41">
        <f t="shared" si="7"/>
        <v>40</v>
      </c>
      <c r="D106" s="41">
        <v>13600</v>
      </c>
      <c r="E106" s="41">
        <v>3672</v>
      </c>
      <c r="F106" s="41">
        <v>104</v>
      </c>
      <c r="G106" s="41">
        <f t="shared" si="9"/>
        <v>14144</v>
      </c>
    </row>
    <row r="107" spans="1:7" x14ac:dyDescent="0.2">
      <c r="A107" s="35">
        <v>2008</v>
      </c>
      <c r="B107" s="35">
        <v>360</v>
      </c>
      <c r="C107" s="41">
        <f t="shared" si="7"/>
        <v>51</v>
      </c>
      <c r="D107" s="41">
        <v>18360</v>
      </c>
      <c r="E107" s="41">
        <v>4039</v>
      </c>
      <c r="F107" s="41">
        <v>139</v>
      </c>
      <c r="G107" s="41">
        <f t="shared" si="9"/>
        <v>25520.400000000001</v>
      </c>
    </row>
    <row r="108" spans="1:7" x14ac:dyDescent="0.2">
      <c r="A108" s="35">
        <v>2009</v>
      </c>
      <c r="B108" s="35">
        <v>355</v>
      </c>
      <c r="C108" s="41">
        <f t="shared" si="7"/>
        <v>33</v>
      </c>
      <c r="D108" s="41">
        <v>11715</v>
      </c>
      <c r="E108" s="41">
        <v>2109</v>
      </c>
      <c r="F108" s="41">
        <v>139</v>
      </c>
      <c r="G108" s="41">
        <f t="shared" si="9"/>
        <v>16283.85</v>
      </c>
    </row>
    <row r="109" spans="1:7" x14ac:dyDescent="0.2">
      <c r="A109" s="35">
        <v>2010</v>
      </c>
      <c r="B109" s="35">
        <v>410</v>
      </c>
      <c r="C109" s="41">
        <f t="shared" si="7"/>
        <v>67</v>
      </c>
      <c r="D109" s="41">
        <v>27470</v>
      </c>
      <c r="E109" s="41">
        <v>6318</v>
      </c>
      <c r="F109" s="41">
        <v>155</v>
      </c>
      <c r="G109" s="41">
        <f t="shared" si="9"/>
        <v>42578.5</v>
      </c>
    </row>
    <row r="110" spans="1:7" x14ac:dyDescent="0.2">
      <c r="A110" s="35">
        <v>2011</v>
      </c>
      <c r="B110" s="35">
        <v>370</v>
      </c>
      <c r="C110" s="41">
        <f t="shared" si="7"/>
        <v>48</v>
      </c>
      <c r="D110" s="41">
        <v>17760</v>
      </c>
      <c r="E110" s="41">
        <v>3730</v>
      </c>
      <c r="F110" s="41">
        <v>165</v>
      </c>
      <c r="G110" s="41">
        <f t="shared" si="9"/>
        <v>29304</v>
      </c>
    </row>
    <row r="111" spans="1:7" x14ac:dyDescent="0.2">
      <c r="A111" s="35">
        <v>2012</v>
      </c>
      <c r="B111" s="35">
        <v>330</v>
      </c>
      <c r="C111" s="41">
        <f t="shared" si="7"/>
        <v>35</v>
      </c>
      <c r="D111" s="41">
        <v>11550</v>
      </c>
      <c r="E111" s="41">
        <v>3119</v>
      </c>
      <c r="F111" s="41">
        <v>194</v>
      </c>
      <c r="G111" s="41">
        <f t="shared" si="9"/>
        <v>22407</v>
      </c>
    </row>
    <row r="112" spans="1:7" x14ac:dyDescent="0.2">
      <c r="A112" s="35">
        <v>2013</v>
      </c>
      <c r="B112" s="35">
        <v>330</v>
      </c>
      <c r="C112" s="41">
        <f t="shared" si="7"/>
        <v>33</v>
      </c>
      <c r="D112" s="41">
        <v>10890</v>
      </c>
      <c r="E112" s="41">
        <v>2505</v>
      </c>
      <c r="F112" s="41">
        <v>211</v>
      </c>
      <c r="G112" s="41">
        <f t="shared" si="9"/>
        <v>22977.9</v>
      </c>
    </row>
    <row r="113" spans="1:7" x14ac:dyDescent="0.2">
      <c r="A113" s="35">
        <v>2014</v>
      </c>
      <c r="B113" s="35">
        <v>320</v>
      </c>
      <c r="C113" s="41">
        <f t="shared" si="7"/>
        <v>39</v>
      </c>
      <c r="D113" s="41">
        <v>12480</v>
      </c>
      <c r="E113" s="41">
        <v>2995</v>
      </c>
      <c r="F113" s="41">
        <v>206</v>
      </c>
      <c r="G113" s="41">
        <f>(D113*F113)/100</f>
        <v>25708.799999999999</v>
      </c>
    </row>
    <row r="114" spans="1:7" x14ac:dyDescent="0.2">
      <c r="A114" s="35">
        <v>2015</v>
      </c>
      <c r="B114" s="35">
        <v>275</v>
      </c>
      <c r="C114" s="41">
        <f t="shared" si="7"/>
        <v>30</v>
      </c>
      <c r="D114" s="41">
        <v>8250</v>
      </c>
      <c r="E114" s="41">
        <v>1485</v>
      </c>
      <c r="F114" s="41">
        <v>203</v>
      </c>
      <c r="G114" s="41">
        <f t="shared" ref="G114:G122" si="10">(D114*F114)/100</f>
        <v>16747.5</v>
      </c>
    </row>
    <row r="115" spans="1:7" x14ac:dyDescent="0.2">
      <c r="A115" s="35">
        <v>2016</v>
      </c>
      <c r="B115" s="35">
        <v>310</v>
      </c>
      <c r="C115" s="41">
        <f t="shared" si="7"/>
        <v>36</v>
      </c>
      <c r="D115" s="41">
        <v>11160</v>
      </c>
      <c r="E115" s="41">
        <v>2009</v>
      </c>
      <c r="F115" s="41">
        <v>204</v>
      </c>
      <c r="G115" s="41">
        <f t="shared" si="10"/>
        <v>22766.400000000001</v>
      </c>
    </row>
    <row r="116" spans="1:7" x14ac:dyDescent="0.2">
      <c r="A116" s="35">
        <v>2017</v>
      </c>
      <c r="B116" s="35">
        <v>335</v>
      </c>
      <c r="C116" s="41">
        <f t="shared" si="7"/>
        <v>41</v>
      </c>
      <c r="D116" s="41">
        <v>13735</v>
      </c>
      <c r="E116" s="41">
        <v>2198</v>
      </c>
      <c r="F116" s="41">
        <v>216</v>
      </c>
      <c r="G116" s="41">
        <f t="shared" si="10"/>
        <v>29667.599999999999</v>
      </c>
    </row>
    <row r="117" spans="1:7" x14ac:dyDescent="0.2">
      <c r="A117" s="35">
        <v>2018</v>
      </c>
      <c r="B117" s="35">
        <v>335</v>
      </c>
      <c r="C117" s="41">
        <f t="shared" si="7"/>
        <v>41</v>
      </c>
      <c r="D117" s="41">
        <v>13735</v>
      </c>
      <c r="E117" s="41">
        <v>3022</v>
      </c>
      <c r="F117" s="41">
        <v>211</v>
      </c>
      <c r="G117" s="41">
        <f t="shared" si="10"/>
        <v>28980.85</v>
      </c>
    </row>
    <row r="118" spans="1:7" x14ac:dyDescent="0.2">
      <c r="A118" s="35">
        <v>2019</v>
      </c>
      <c r="B118" s="35">
        <v>335</v>
      </c>
      <c r="C118" s="41">
        <f t="shared" si="7"/>
        <v>48</v>
      </c>
      <c r="D118" s="41">
        <v>16080</v>
      </c>
      <c r="E118" s="41">
        <v>3216</v>
      </c>
      <c r="F118" s="41">
        <v>160</v>
      </c>
      <c r="G118" s="41">
        <f t="shared" si="10"/>
        <v>25728</v>
      </c>
    </row>
    <row r="119" spans="1:7" x14ac:dyDescent="0.2">
      <c r="A119" s="35">
        <v>2020</v>
      </c>
      <c r="B119" s="35">
        <v>320</v>
      </c>
      <c r="C119" s="41">
        <f t="shared" si="7"/>
        <v>43</v>
      </c>
      <c r="D119" s="41">
        <v>13760</v>
      </c>
      <c r="E119" s="41">
        <v>2752</v>
      </c>
      <c r="F119" s="41">
        <v>195</v>
      </c>
      <c r="G119" s="41">
        <f t="shared" si="10"/>
        <v>26832</v>
      </c>
    </row>
    <row r="120" spans="1:7" x14ac:dyDescent="0.2">
      <c r="A120" s="35">
        <v>2021</v>
      </c>
      <c r="B120" s="35">
        <v>290</v>
      </c>
      <c r="C120" s="41">
        <f t="shared" si="7"/>
        <v>33</v>
      </c>
      <c r="D120" s="41">
        <v>9570</v>
      </c>
      <c r="E120" s="41">
        <v>1627</v>
      </c>
      <c r="F120" s="41">
        <v>242</v>
      </c>
      <c r="G120" s="41">
        <f t="shared" si="10"/>
        <v>23159.4</v>
      </c>
    </row>
    <row r="121" spans="1:7" x14ac:dyDescent="0.2">
      <c r="A121" s="35">
        <v>2022</v>
      </c>
      <c r="B121" s="35">
        <v>305</v>
      </c>
      <c r="C121" s="41">
        <f t="shared" si="7"/>
        <v>38</v>
      </c>
      <c r="D121" s="41">
        <v>11590</v>
      </c>
      <c r="E121" s="41">
        <v>811</v>
      </c>
      <c r="F121" s="41">
        <v>269</v>
      </c>
      <c r="G121" s="41">
        <f t="shared" si="10"/>
        <v>31177.1</v>
      </c>
    </row>
    <row r="122" spans="1:7" x14ac:dyDescent="0.2">
      <c r="A122" s="35">
        <v>2023</v>
      </c>
      <c r="B122" s="35">
        <v>324</v>
      </c>
      <c r="C122" s="41">
        <f t="shared" si="7"/>
        <v>42</v>
      </c>
      <c r="D122" s="41">
        <v>13608</v>
      </c>
      <c r="E122" s="41">
        <v>5035</v>
      </c>
      <c r="F122" s="41">
        <v>227</v>
      </c>
      <c r="G122" s="41">
        <f t="shared" si="10"/>
        <v>30890.16</v>
      </c>
    </row>
    <row r="123" spans="1:7" x14ac:dyDescent="0.2">
      <c r="A123" s="35" t="s">
        <v>22</v>
      </c>
      <c r="C123" s="41"/>
      <c r="D123" s="41"/>
      <c r="E123" s="41"/>
      <c r="F123" s="41"/>
      <c r="G123" s="41"/>
    </row>
    <row r="124" spans="1:7" x14ac:dyDescent="0.2">
      <c r="A124" s="35">
        <v>1986</v>
      </c>
      <c r="B124" s="35">
        <v>201</v>
      </c>
      <c r="C124" s="41">
        <f t="shared" ref="C124:C161" si="11">D124/B124</f>
        <v>113</v>
      </c>
      <c r="D124" s="41">
        <v>22713</v>
      </c>
      <c r="E124" s="41">
        <v>5224</v>
      </c>
      <c r="F124" s="41">
        <v>46.000088055298725</v>
      </c>
      <c r="G124" s="41">
        <f t="shared" ref="G124:G161" si="12">(D124*F124)/100</f>
        <v>10448</v>
      </c>
    </row>
    <row r="125" spans="1:7" x14ac:dyDescent="0.2">
      <c r="A125" s="35">
        <v>1987</v>
      </c>
      <c r="B125" s="35">
        <v>260</v>
      </c>
      <c r="C125" s="41">
        <f t="shared" si="11"/>
        <v>134</v>
      </c>
      <c r="D125" s="41">
        <v>34840</v>
      </c>
      <c r="E125" s="41">
        <v>5574</v>
      </c>
      <c r="F125" s="41">
        <v>46</v>
      </c>
      <c r="G125" s="41">
        <f t="shared" si="12"/>
        <v>16026.4</v>
      </c>
    </row>
    <row r="126" spans="1:7" x14ac:dyDescent="0.2">
      <c r="A126" s="35">
        <v>1988</v>
      </c>
      <c r="B126" s="35">
        <v>245</v>
      </c>
      <c r="C126" s="41">
        <f t="shared" si="11"/>
        <v>74</v>
      </c>
      <c r="D126" s="41">
        <v>18130</v>
      </c>
      <c r="E126" s="41">
        <v>2901</v>
      </c>
      <c r="F126" s="41">
        <v>46</v>
      </c>
      <c r="G126" s="41">
        <f t="shared" si="12"/>
        <v>8339.7999999999993</v>
      </c>
    </row>
    <row r="127" spans="1:7" x14ac:dyDescent="0.2">
      <c r="A127" s="35">
        <v>1989</v>
      </c>
      <c r="B127" s="35">
        <v>235</v>
      </c>
      <c r="C127" s="41">
        <f t="shared" si="11"/>
        <v>49</v>
      </c>
      <c r="D127" s="41">
        <v>11515</v>
      </c>
      <c r="E127" s="41">
        <v>2072</v>
      </c>
      <c r="F127" s="41">
        <v>46</v>
      </c>
      <c r="G127" s="41">
        <f t="shared" si="12"/>
        <v>5296.9</v>
      </c>
    </row>
    <row r="128" spans="1:7" x14ac:dyDescent="0.2">
      <c r="A128" s="35">
        <v>1990</v>
      </c>
      <c r="B128" s="35">
        <v>245</v>
      </c>
      <c r="C128" s="41">
        <f t="shared" si="11"/>
        <v>81</v>
      </c>
      <c r="D128" s="41">
        <v>19845</v>
      </c>
      <c r="E128" s="41">
        <v>3771</v>
      </c>
      <c r="F128" s="41">
        <v>50</v>
      </c>
      <c r="G128" s="41">
        <f t="shared" si="12"/>
        <v>9922.5</v>
      </c>
    </row>
    <row r="129" spans="1:7" x14ac:dyDescent="0.2">
      <c r="A129" s="35">
        <v>1991</v>
      </c>
      <c r="B129" s="35">
        <v>225</v>
      </c>
      <c r="C129" s="41">
        <f t="shared" si="11"/>
        <v>101</v>
      </c>
      <c r="D129" s="41">
        <v>22725</v>
      </c>
      <c r="E129" s="41">
        <v>4091</v>
      </c>
      <c r="F129" s="41">
        <v>54</v>
      </c>
      <c r="G129" s="41">
        <f t="shared" si="12"/>
        <v>12271.5</v>
      </c>
    </row>
    <row r="130" spans="1:7" x14ac:dyDescent="0.2">
      <c r="A130" s="35">
        <v>1992</v>
      </c>
      <c r="B130" s="35">
        <v>240</v>
      </c>
      <c r="C130" s="41">
        <f t="shared" si="11"/>
        <v>85</v>
      </c>
      <c r="D130" s="41">
        <v>20400</v>
      </c>
      <c r="E130" s="41">
        <v>3264</v>
      </c>
      <c r="F130" s="41">
        <v>53</v>
      </c>
      <c r="G130" s="41">
        <f t="shared" si="12"/>
        <v>10812</v>
      </c>
    </row>
    <row r="131" spans="1:7" x14ac:dyDescent="0.2">
      <c r="A131" s="35">
        <v>1993</v>
      </c>
      <c r="B131" s="35">
        <v>245</v>
      </c>
      <c r="C131" s="41">
        <f t="shared" si="11"/>
        <v>98</v>
      </c>
      <c r="D131" s="41">
        <v>24010</v>
      </c>
      <c r="E131" s="41">
        <v>4322</v>
      </c>
      <c r="F131" s="41">
        <v>52</v>
      </c>
      <c r="G131" s="41">
        <f t="shared" si="12"/>
        <v>12485.2</v>
      </c>
    </row>
    <row r="132" spans="1:7" x14ac:dyDescent="0.2">
      <c r="A132" s="35">
        <v>1994</v>
      </c>
      <c r="B132" s="35">
        <v>260</v>
      </c>
      <c r="C132" s="41">
        <f t="shared" si="11"/>
        <v>100</v>
      </c>
      <c r="D132" s="41">
        <v>26000</v>
      </c>
      <c r="E132" s="41">
        <v>8580</v>
      </c>
      <c r="F132" s="41">
        <v>52</v>
      </c>
      <c r="G132" s="41">
        <f t="shared" si="12"/>
        <v>13520</v>
      </c>
    </row>
    <row r="133" spans="1:7" x14ac:dyDescent="0.2">
      <c r="A133" s="35">
        <v>1995</v>
      </c>
      <c r="B133" s="35">
        <v>240</v>
      </c>
      <c r="C133" s="41">
        <f t="shared" si="11"/>
        <v>85</v>
      </c>
      <c r="D133" s="41">
        <v>20400</v>
      </c>
      <c r="E133" s="41">
        <v>4896</v>
      </c>
      <c r="F133" s="41">
        <v>71</v>
      </c>
      <c r="G133" s="41">
        <f t="shared" si="12"/>
        <v>14484</v>
      </c>
    </row>
    <row r="134" spans="1:7" x14ac:dyDescent="0.2">
      <c r="A134" s="35">
        <v>1996</v>
      </c>
      <c r="B134" s="35">
        <v>240</v>
      </c>
      <c r="C134" s="41">
        <f t="shared" si="11"/>
        <v>97</v>
      </c>
      <c r="D134" s="41">
        <v>23280</v>
      </c>
      <c r="E134" s="41">
        <v>6751</v>
      </c>
      <c r="F134" s="41">
        <v>90</v>
      </c>
      <c r="G134" s="41">
        <f t="shared" si="12"/>
        <v>20952</v>
      </c>
    </row>
    <row r="135" spans="1:7" x14ac:dyDescent="0.2">
      <c r="A135" s="35">
        <v>1997</v>
      </c>
      <c r="B135" s="35">
        <v>240</v>
      </c>
      <c r="C135" s="41">
        <f t="shared" si="11"/>
        <v>65</v>
      </c>
      <c r="D135" s="41">
        <v>15600</v>
      </c>
      <c r="E135" s="41">
        <v>8736</v>
      </c>
      <c r="F135" s="41">
        <v>74</v>
      </c>
      <c r="G135" s="41">
        <f t="shared" si="12"/>
        <v>11544</v>
      </c>
    </row>
    <row r="136" spans="1:7" x14ac:dyDescent="0.2">
      <c r="A136" s="35">
        <v>1998</v>
      </c>
      <c r="B136" s="35">
        <v>225</v>
      </c>
      <c r="C136" s="41">
        <f t="shared" si="11"/>
        <v>95</v>
      </c>
      <c r="D136" s="41">
        <v>21375</v>
      </c>
      <c r="E136" s="41">
        <v>10901</v>
      </c>
      <c r="F136" s="41">
        <v>64</v>
      </c>
      <c r="G136" s="41">
        <f t="shared" si="12"/>
        <v>13680</v>
      </c>
    </row>
    <row r="137" spans="1:7" x14ac:dyDescent="0.2">
      <c r="A137" s="35">
        <v>1999</v>
      </c>
      <c r="B137" s="35">
        <v>224</v>
      </c>
      <c r="C137" s="41">
        <f t="shared" si="11"/>
        <v>104</v>
      </c>
      <c r="D137" s="41">
        <v>23296</v>
      </c>
      <c r="E137" s="41">
        <v>13046</v>
      </c>
      <c r="F137" s="41">
        <v>60</v>
      </c>
      <c r="G137" s="43">
        <f t="shared" si="12"/>
        <v>13977.6</v>
      </c>
    </row>
    <row r="138" spans="1:7" x14ac:dyDescent="0.2">
      <c r="A138" s="35">
        <v>2000</v>
      </c>
      <c r="B138" s="35">
        <v>235</v>
      </c>
      <c r="C138" s="41">
        <f t="shared" si="11"/>
        <v>121</v>
      </c>
      <c r="D138" s="41">
        <v>28435</v>
      </c>
      <c r="E138" s="41">
        <v>12796</v>
      </c>
      <c r="F138" s="41">
        <v>58</v>
      </c>
      <c r="G138" s="43">
        <f t="shared" si="12"/>
        <v>16492.3</v>
      </c>
    </row>
    <row r="139" spans="1:7" x14ac:dyDescent="0.2">
      <c r="A139" s="35">
        <v>2001</v>
      </c>
      <c r="B139" s="35">
        <v>235</v>
      </c>
      <c r="C139" s="41">
        <f t="shared" si="11"/>
        <v>65</v>
      </c>
      <c r="D139" s="41">
        <v>15275</v>
      </c>
      <c r="E139" s="41">
        <v>12220</v>
      </c>
      <c r="F139" s="41">
        <v>71</v>
      </c>
      <c r="G139" s="43">
        <f t="shared" si="12"/>
        <v>10845.25</v>
      </c>
    </row>
    <row r="140" spans="1:7" x14ac:dyDescent="0.2">
      <c r="A140" s="35">
        <v>2002</v>
      </c>
      <c r="B140" s="35">
        <v>225</v>
      </c>
      <c r="C140" s="41">
        <f t="shared" si="11"/>
        <v>51</v>
      </c>
      <c r="D140" s="41">
        <v>11475</v>
      </c>
      <c r="E140" s="41">
        <v>2410</v>
      </c>
      <c r="F140" s="41">
        <v>142</v>
      </c>
      <c r="G140" s="43">
        <f t="shared" si="12"/>
        <v>16294.5</v>
      </c>
    </row>
    <row r="141" spans="1:7" x14ac:dyDescent="0.2">
      <c r="A141" s="35">
        <v>2003</v>
      </c>
      <c r="B141" s="35">
        <v>215</v>
      </c>
      <c r="C141" s="41">
        <f t="shared" si="11"/>
        <v>70</v>
      </c>
      <c r="D141" s="41">
        <v>15050</v>
      </c>
      <c r="E141" s="41">
        <v>2709</v>
      </c>
      <c r="F141" s="41">
        <v>143</v>
      </c>
      <c r="G141" s="43">
        <f t="shared" si="12"/>
        <v>21521.5</v>
      </c>
    </row>
    <row r="142" spans="1:7" x14ac:dyDescent="0.2">
      <c r="A142" s="35">
        <v>2004</v>
      </c>
      <c r="B142" s="35">
        <v>215</v>
      </c>
      <c r="C142" s="41">
        <f t="shared" si="11"/>
        <v>105</v>
      </c>
      <c r="D142" s="41">
        <v>22575</v>
      </c>
      <c r="E142" s="41">
        <v>13545</v>
      </c>
      <c r="F142" s="41">
        <v>101</v>
      </c>
      <c r="G142" s="43">
        <f t="shared" si="12"/>
        <v>22800.75</v>
      </c>
    </row>
    <row r="143" spans="1:7" x14ac:dyDescent="0.2">
      <c r="A143" s="35">
        <v>2005</v>
      </c>
      <c r="B143" s="35">
        <v>220</v>
      </c>
      <c r="C143" s="41">
        <f t="shared" si="11"/>
        <v>79</v>
      </c>
      <c r="D143" s="41">
        <v>17380</v>
      </c>
      <c r="E143" s="41">
        <v>11818</v>
      </c>
      <c r="F143" s="41">
        <v>83</v>
      </c>
      <c r="G143" s="43">
        <f t="shared" si="12"/>
        <v>14425.4</v>
      </c>
    </row>
    <row r="144" spans="1:7" x14ac:dyDescent="0.2">
      <c r="A144" s="35">
        <v>2006</v>
      </c>
      <c r="B144" s="35">
        <v>225</v>
      </c>
      <c r="C144" s="41">
        <f t="shared" si="11"/>
        <v>47</v>
      </c>
      <c r="D144" s="41">
        <v>10575</v>
      </c>
      <c r="E144" s="41">
        <v>10575</v>
      </c>
      <c r="F144" s="41">
        <v>94</v>
      </c>
      <c r="G144" s="43">
        <f t="shared" si="12"/>
        <v>9940.5</v>
      </c>
    </row>
    <row r="145" spans="1:7" x14ac:dyDescent="0.2">
      <c r="A145" s="35">
        <v>2007</v>
      </c>
      <c r="B145" s="35">
        <v>255</v>
      </c>
      <c r="C145" s="41">
        <f t="shared" si="11"/>
        <v>52</v>
      </c>
      <c r="D145" s="41">
        <v>13260</v>
      </c>
      <c r="E145" s="41">
        <v>10608</v>
      </c>
      <c r="F145" s="41">
        <v>102</v>
      </c>
      <c r="G145" s="43">
        <f t="shared" si="12"/>
        <v>13525.2</v>
      </c>
    </row>
    <row r="146" spans="1:7" x14ac:dyDescent="0.2">
      <c r="A146" s="35">
        <v>2008</v>
      </c>
      <c r="B146" s="35">
        <v>225</v>
      </c>
      <c r="C146" s="41">
        <f t="shared" si="11"/>
        <v>95</v>
      </c>
      <c r="D146" s="41">
        <v>21375</v>
      </c>
      <c r="E146" s="41">
        <v>11970</v>
      </c>
      <c r="F146" s="41">
        <v>134</v>
      </c>
      <c r="G146" s="43">
        <f t="shared" si="12"/>
        <v>28642.5</v>
      </c>
    </row>
    <row r="147" spans="1:7" x14ac:dyDescent="0.2">
      <c r="A147" s="35">
        <v>2009</v>
      </c>
      <c r="B147" s="35">
        <v>270</v>
      </c>
      <c r="C147" s="41">
        <f t="shared" si="11"/>
        <v>66</v>
      </c>
      <c r="D147" s="41">
        <v>17820</v>
      </c>
      <c r="E147" s="41">
        <v>6237</v>
      </c>
      <c r="F147" s="41">
        <v>142</v>
      </c>
      <c r="G147" s="43">
        <f t="shared" si="12"/>
        <v>25304.400000000001</v>
      </c>
    </row>
    <row r="148" spans="1:7" x14ac:dyDescent="0.2">
      <c r="A148" s="35">
        <v>2010</v>
      </c>
      <c r="B148" s="35">
        <v>265</v>
      </c>
      <c r="C148" s="41">
        <f t="shared" si="11"/>
        <v>58</v>
      </c>
      <c r="D148" s="41">
        <v>15370</v>
      </c>
      <c r="E148" s="41">
        <v>4765</v>
      </c>
      <c r="F148" s="41">
        <v>151</v>
      </c>
      <c r="G148" s="43">
        <f t="shared" si="12"/>
        <v>23208.7</v>
      </c>
    </row>
    <row r="149" spans="1:7" x14ac:dyDescent="0.2">
      <c r="A149" s="35">
        <v>2011</v>
      </c>
      <c r="B149" s="35">
        <v>250</v>
      </c>
      <c r="C149" s="41">
        <f t="shared" si="11"/>
        <v>66</v>
      </c>
      <c r="D149" s="41">
        <v>16500</v>
      </c>
      <c r="E149" s="41">
        <v>4290</v>
      </c>
      <c r="F149" s="41">
        <v>170</v>
      </c>
      <c r="G149" s="43">
        <f t="shared" si="12"/>
        <v>28050</v>
      </c>
    </row>
    <row r="150" spans="1:7" x14ac:dyDescent="0.2">
      <c r="A150" s="35">
        <v>2012</v>
      </c>
      <c r="B150" s="35">
        <v>260</v>
      </c>
      <c r="C150" s="41">
        <f t="shared" si="11"/>
        <v>63</v>
      </c>
      <c r="D150" s="41">
        <v>16380</v>
      </c>
      <c r="E150" s="41">
        <v>3604</v>
      </c>
      <c r="F150" s="41">
        <v>195</v>
      </c>
      <c r="G150" s="43">
        <f t="shared" si="12"/>
        <v>31941</v>
      </c>
    </row>
    <row r="151" spans="1:7" x14ac:dyDescent="0.2">
      <c r="A151" s="35">
        <v>2013</v>
      </c>
      <c r="B151" s="35">
        <v>265</v>
      </c>
      <c r="C151" s="41">
        <f t="shared" si="11"/>
        <v>56</v>
      </c>
      <c r="D151" s="41">
        <v>14840</v>
      </c>
      <c r="E151" s="41">
        <v>6381</v>
      </c>
      <c r="F151" s="41">
        <v>207</v>
      </c>
      <c r="G151" s="43">
        <f t="shared" si="12"/>
        <v>30718.799999999999</v>
      </c>
    </row>
    <row r="152" spans="1:7" x14ac:dyDescent="0.2">
      <c r="A152" s="35">
        <v>2014</v>
      </c>
      <c r="B152" s="35">
        <v>280</v>
      </c>
      <c r="C152" s="41">
        <f t="shared" si="11"/>
        <v>87</v>
      </c>
      <c r="D152" s="41">
        <v>24360</v>
      </c>
      <c r="E152" s="41">
        <v>5846</v>
      </c>
      <c r="F152" s="41">
        <v>208</v>
      </c>
      <c r="G152" s="43">
        <f t="shared" si="12"/>
        <v>50668.800000000003</v>
      </c>
    </row>
    <row r="153" spans="1:7" x14ac:dyDescent="0.2">
      <c r="A153" s="35">
        <v>2015</v>
      </c>
      <c r="B153" s="35">
        <v>290</v>
      </c>
      <c r="C153" s="41">
        <f t="shared" si="11"/>
        <v>66</v>
      </c>
      <c r="D153" s="41">
        <v>19140</v>
      </c>
      <c r="E153" s="41">
        <v>9379</v>
      </c>
      <c r="F153" s="41">
        <v>179</v>
      </c>
      <c r="G153" s="43">
        <f t="shared" si="12"/>
        <v>34260.6</v>
      </c>
    </row>
    <row r="154" spans="1:7" x14ac:dyDescent="0.2">
      <c r="A154" s="35">
        <v>2016</v>
      </c>
      <c r="B154" s="35">
        <v>280</v>
      </c>
      <c r="C154" s="41">
        <f t="shared" si="11"/>
        <v>71</v>
      </c>
      <c r="D154" s="41">
        <v>19880</v>
      </c>
      <c r="E154" s="41">
        <v>12127</v>
      </c>
      <c r="F154" s="41">
        <v>176</v>
      </c>
      <c r="G154" s="43">
        <f t="shared" si="12"/>
        <v>34988.800000000003</v>
      </c>
    </row>
    <row r="155" spans="1:7" x14ac:dyDescent="0.2">
      <c r="A155" s="35">
        <v>2017</v>
      </c>
      <c r="B155" s="35">
        <v>255</v>
      </c>
      <c r="C155" s="41">
        <f t="shared" si="11"/>
        <v>57</v>
      </c>
      <c r="D155" s="41">
        <v>14535</v>
      </c>
      <c r="E155" s="41">
        <v>6541</v>
      </c>
      <c r="F155" s="41">
        <v>207</v>
      </c>
      <c r="G155" s="43">
        <f t="shared" si="12"/>
        <v>30087.45</v>
      </c>
    </row>
    <row r="156" spans="1:7" x14ac:dyDescent="0.2">
      <c r="A156" s="35">
        <v>2018</v>
      </c>
      <c r="B156" s="35">
        <v>255</v>
      </c>
      <c r="C156" s="41">
        <f t="shared" si="11"/>
        <v>47</v>
      </c>
      <c r="D156" s="41">
        <v>11985</v>
      </c>
      <c r="E156" s="41">
        <v>5154</v>
      </c>
      <c r="F156" s="41">
        <v>191</v>
      </c>
      <c r="G156" s="41">
        <f t="shared" si="12"/>
        <v>22891.35</v>
      </c>
    </row>
    <row r="157" spans="1:7" x14ac:dyDescent="0.2">
      <c r="A157" s="35">
        <v>2019</v>
      </c>
      <c r="B157" s="35">
        <v>270</v>
      </c>
      <c r="C157" s="41">
        <f t="shared" si="11"/>
        <v>72</v>
      </c>
      <c r="D157" s="41">
        <v>19440</v>
      </c>
      <c r="E157" s="41">
        <v>7582</v>
      </c>
      <c r="F157" s="41">
        <v>156</v>
      </c>
      <c r="G157" s="41">
        <f t="shared" si="12"/>
        <v>30326.400000000001</v>
      </c>
    </row>
    <row r="158" spans="1:7" x14ac:dyDescent="0.2">
      <c r="A158" s="35">
        <v>2020</v>
      </c>
      <c r="B158" s="35">
        <v>245</v>
      </c>
      <c r="C158" s="41">
        <f t="shared" si="11"/>
        <v>61</v>
      </c>
      <c r="D158" s="41">
        <v>14945</v>
      </c>
      <c r="E158" s="41">
        <v>8668</v>
      </c>
      <c r="F158" s="41">
        <v>177</v>
      </c>
      <c r="G158" s="41">
        <f t="shared" si="12"/>
        <v>26452.65</v>
      </c>
    </row>
    <row r="159" spans="1:7" x14ac:dyDescent="0.2">
      <c r="A159" s="35">
        <v>2021</v>
      </c>
      <c r="B159" s="35">
        <v>250</v>
      </c>
      <c r="C159" s="41">
        <f t="shared" si="11"/>
        <v>49</v>
      </c>
      <c r="D159" s="41">
        <v>12250</v>
      </c>
      <c r="E159" s="41">
        <v>5268</v>
      </c>
      <c r="F159" s="41">
        <v>240</v>
      </c>
      <c r="G159" s="41">
        <f t="shared" si="12"/>
        <v>29400</v>
      </c>
    </row>
    <row r="160" spans="1:7" x14ac:dyDescent="0.2">
      <c r="A160" s="35">
        <v>2022</v>
      </c>
      <c r="B160" s="35">
        <v>185</v>
      </c>
      <c r="C160" s="41">
        <f t="shared" si="11"/>
        <v>39</v>
      </c>
      <c r="D160" s="41">
        <v>7215</v>
      </c>
      <c r="E160" s="41">
        <v>2814</v>
      </c>
      <c r="F160" s="41">
        <v>257</v>
      </c>
      <c r="G160" s="41">
        <f t="shared" si="12"/>
        <v>18542.55</v>
      </c>
    </row>
    <row r="161" spans="1:7" x14ac:dyDescent="0.2">
      <c r="A161" s="35">
        <v>2023</v>
      </c>
      <c r="B161" s="35">
        <v>212</v>
      </c>
      <c r="C161" s="41">
        <f t="shared" si="11"/>
        <v>87</v>
      </c>
      <c r="D161" s="41">
        <v>18444</v>
      </c>
      <c r="E161" s="41">
        <v>12542</v>
      </c>
      <c r="F161" s="41">
        <v>202</v>
      </c>
      <c r="G161" s="41">
        <f t="shared" si="12"/>
        <v>37256.879999999997</v>
      </c>
    </row>
    <row r="162" spans="1:7" x14ac:dyDescent="0.2">
      <c r="A162" s="35" t="s">
        <v>23</v>
      </c>
      <c r="C162" s="41"/>
      <c r="D162" s="41"/>
      <c r="E162" s="41"/>
      <c r="F162" s="41"/>
      <c r="G162" s="41"/>
    </row>
    <row r="163" spans="1:7" x14ac:dyDescent="0.2">
      <c r="A163" s="35">
        <v>1986</v>
      </c>
      <c r="B163" s="35">
        <v>290</v>
      </c>
      <c r="C163" s="41">
        <f t="shared" ref="C163:C200" si="13">D163/B163</f>
        <v>75</v>
      </c>
      <c r="D163" s="41">
        <v>21750</v>
      </c>
      <c r="E163" s="41">
        <v>2828</v>
      </c>
      <c r="F163" s="41">
        <v>53.002298850574711</v>
      </c>
      <c r="G163" s="41">
        <f t="shared" ref="G163:G200" si="14">(D163*F163)/100</f>
        <v>11528</v>
      </c>
    </row>
    <row r="164" spans="1:7" x14ac:dyDescent="0.2">
      <c r="A164" s="35">
        <v>1987</v>
      </c>
      <c r="B164" s="35">
        <v>240</v>
      </c>
      <c r="C164" s="41">
        <f t="shared" si="13"/>
        <v>79</v>
      </c>
      <c r="D164" s="41">
        <v>18960</v>
      </c>
      <c r="E164" s="41">
        <v>1327</v>
      </c>
      <c r="F164" s="41">
        <v>49</v>
      </c>
      <c r="G164" s="41">
        <f t="shared" si="14"/>
        <v>9290.4</v>
      </c>
    </row>
    <row r="165" spans="1:7" x14ac:dyDescent="0.2">
      <c r="A165" s="35">
        <v>1988</v>
      </c>
      <c r="B165" s="35">
        <v>240</v>
      </c>
      <c r="C165" s="41">
        <f t="shared" si="13"/>
        <v>105</v>
      </c>
      <c r="D165" s="41">
        <v>25200</v>
      </c>
      <c r="E165" s="41">
        <v>2385</v>
      </c>
      <c r="F165" s="41">
        <v>51</v>
      </c>
      <c r="G165" s="41">
        <f t="shared" si="14"/>
        <v>12852</v>
      </c>
    </row>
    <row r="166" spans="1:7" x14ac:dyDescent="0.2">
      <c r="A166" s="35">
        <v>1989</v>
      </c>
      <c r="B166" s="35">
        <v>250</v>
      </c>
      <c r="C166" s="41">
        <f t="shared" si="13"/>
        <v>60</v>
      </c>
      <c r="D166" s="41">
        <v>15000</v>
      </c>
      <c r="E166" s="41">
        <v>1050</v>
      </c>
      <c r="F166" s="41">
        <v>48</v>
      </c>
      <c r="G166" s="41">
        <f t="shared" si="14"/>
        <v>7200</v>
      </c>
    </row>
    <row r="167" spans="1:7" x14ac:dyDescent="0.2">
      <c r="A167" s="35">
        <v>1990</v>
      </c>
      <c r="B167" s="35">
        <v>220</v>
      </c>
      <c r="C167" s="41">
        <f t="shared" si="13"/>
        <v>95</v>
      </c>
      <c r="D167" s="41">
        <v>20900</v>
      </c>
      <c r="E167" s="41">
        <v>1881</v>
      </c>
      <c r="F167" s="41">
        <v>48</v>
      </c>
      <c r="G167" s="41">
        <f t="shared" si="14"/>
        <v>10032</v>
      </c>
    </row>
    <row r="168" spans="1:7" x14ac:dyDescent="0.2">
      <c r="A168" s="35">
        <v>1991</v>
      </c>
      <c r="B168" s="35">
        <v>225</v>
      </c>
      <c r="C168" s="41">
        <f t="shared" si="13"/>
        <v>83</v>
      </c>
      <c r="D168" s="41">
        <v>18675</v>
      </c>
      <c r="E168" s="41">
        <v>1307</v>
      </c>
      <c r="F168" s="41">
        <v>53</v>
      </c>
      <c r="G168" s="41">
        <f t="shared" si="14"/>
        <v>9897.75</v>
      </c>
    </row>
    <row r="169" spans="1:7" x14ac:dyDescent="0.2">
      <c r="A169" s="35">
        <v>1992</v>
      </c>
      <c r="B169" s="35">
        <v>220</v>
      </c>
      <c r="C169" s="41">
        <f t="shared" si="13"/>
        <v>104</v>
      </c>
      <c r="D169" s="41">
        <v>22880</v>
      </c>
      <c r="E169" s="41">
        <v>2517</v>
      </c>
      <c r="F169" s="41">
        <v>53</v>
      </c>
      <c r="G169" s="41">
        <f t="shared" si="14"/>
        <v>12126.4</v>
      </c>
    </row>
    <row r="170" spans="1:7" x14ac:dyDescent="0.2">
      <c r="A170" s="35">
        <v>1993</v>
      </c>
      <c r="B170" s="35">
        <v>200</v>
      </c>
      <c r="C170" s="41">
        <f t="shared" si="13"/>
        <v>113</v>
      </c>
      <c r="D170" s="41">
        <v>22600</v>
      </c>
      <c r="E170" s="41">
        <v>2712</v>
      </c>
      <c r="F170" s="41">
        <v>50</v>
      </c>
      <c r="G170" s="41">
        <f t="shared" si="14"/>
        <v>11300</v>
      </c>
    </row>
    <row r="171" spans="1:7" x14ac:dyDescent="0.2">
      <c r="A171" s="35">
        <v>1994</v>
      </c>
      <c r="B171" s="35">
        <v>230</v>
      </c>
      <c r="C171" s="41">
        <f t="shared" si="13"/>
        <v>84</v>
      </c>
      <c r="D171" s="41">
        <v>19320</v>
      </c>
      <c r="E171" s="41">
        <v>2898</v>
      </c>
      <c r="F171" s="41">
        <v>47</v>
      </c>
      <c r="G171" s="41">
        <f t="shared" si="14"/>
        <v>9080.4</v>
      </c>
    </row>
    <row r="172" spans="1:7" x14ac:dyDescent="0.2">
      <c r="A172" s="35">
        <v>1995</v>
      </c>
      <c r="B172" s="35">
        <v>230</v>
      </c>
      <c r="C172" s="41">
        <f t="shared" si="13"/>
        <v>86</v>
      </c>
      <c r="D172" s="41">
        <v>19780</v>
      </c>
      <c r="E172" s="41">
        <v>1780</v>
      </c>
      <c r="F172" s="41">
        <v>64</v>
      </c>
      <c r="G172" s="41">
        <f t="shared" si="14"/>
        <v>12659.2</v>
      </c>
    </row>
    <row r="173" spans="1:7" x14ac:dyDescent="0.2">
      <c r="A173" s="35">
        <v>1996</v>
      </c>
      <c r="B173" s="35">
        <v>240</v>
      </c>
      <c r="C173" s="41">
        <f t="shared" si="13"/>
        <v>105</v>
      </c>
      <c r="D173" s="41">
        <v>25200</v>
      </c>
      <c r="E173" s="41">
        <v>2268</v>
      </c>
      <c r="F173" s="41">
        <v>86</v>
      </c>
      <c r="G173" s="41">
        <f t="shared" si="14"/>
        <v>21672</v>
      </c>
    </row>
    <row r="174" spans="1:7" x14ac:dyDescent="0.2">
      <c r="A174" s="35">
        <v>1997</v>
      </c>
      <c r="B174" s="35">
        <v>240</v>
      </c>
      <c r="C174" s="41">
        <f t="shared" si="13"/>
        <v>67</v>
      </c>
      <c r="D174" s="41">
        <v>16080</v>
      </c>
      <c r="E174" s="41">
        <v>2734</v>
      </c>
      <c r="F174" s="41">
        <v>73</v>
      </c>
      <c r="G174" s="41">
        <f t="shared" si="14"/>
        <v>11738.4</v>
      </c>
    </row>
    <row r="175" spans="1:7" x14ac:dyDescent="0.2">
      <c r="A175" s="35">
        <v>1998</v>
      </c>
      <c r="B175" s="35">
        <v>230</v>
      </c>
      <c r="C175" s="41">
        <f t="shared" si="13"/>
        <v>98</v>
      </c>
      <c r="D175" s="41">
        <v>22540</v>
      </c>
      <c r="E175" s="41">
        <v>4508</v>
      </c>
      <c r="F175" s="41">
        <v>64</v>
      </c>
      <c r="G175" s="41">
        <f t="shared" si="14"/>
        <v>14425.6</v>
      </c>
    </row>
    <row r="176" spans="1:7" x14ac:dyDescent="0.2">
      <c r="A176" s="35">
        <v>1999</v>
      </c>
      <c r="B176" s="35">
        <v>228</v>
      </c>
      <c r="C176" s="41">
        <f t="shared" si="13"/>
        <v>102</v>
      </c>
      <c r="D176" s="41">
        <v>23256</v>
      </c>
      <c r="E176" s="41">
        <v>4186</v>
      </c>
      <c r="F176" s="41">
        <v>53</v>
      </c>
      <c r="G176" s="41">
        <f t="shared" si="14"/>
        <v>12325.68</v>
      </c>
    </row>
    <row r="177" spans="1:7" x14ac:dyDescent="0.2">
      <c r="A177" s="35">
        <v>2000</v>
      </c>
      <c r="B177" s="35">
        <v>232</v>
      </c>
      <c r="C177" s="41">
        <f t="shared" si="13"/>
        <v>105</v>
      </c>
      <c r="D177" s="41">
        <v>24360</v>
      </c>
      <c r="E177" s="41">
        <v>2923</v>
      </c>
      <c r="F177" s="41">
        <v>54</v>
      </c>
      <c r="G177" s="41">
        <f t="shared" si="14"/>
        <v>13154.4</v>
      </c>
    </row>
    <row r="178" spans="1:7" x14ac:dyDescent="0.2">
      <c r="A178" s="35">
        <v>2001</v>
      </c>
      <c r="B178" s="35">
        <v>220</v>
      </c>
      <c r="C178" s="41">
        <f t="shared" si="13"/>
        <v>100</v>
      </c>
      <c r="D178" s="41">
        <v>22000</v>
      </c>
      <c r="E178" s="41">
        <v>3432</v>
      </c>
      <c r="F178" s="41">
        <v>64</v>
      </c>
      <c r="G178" s="41">
        <f t="shared" si="14"/>
        <v>14080</v>
      </c>
    </row>
    <row r="179" spans="1:7" x14ac:dyDescent="0.2">
      <c r="A179" s="35">
        <v>2002</v>
      </c>
      <c r="B179" s="35">
        <v>220</v>
      </c>
      <c r="C179" s="41">
        <f t="shared" si="13"/>
        <v>93</v>
      </c>
      <c r="D179" s="41">
        <v>20460</v>
      </c>
      <c r="E179" s="41">
        <v>2026</v>
      </c>
      <c r="F179" s="41">
        <v>114</v>
      </c>
      <c r="G179" s="41">
        <f t="shared" si="14"/>
        <v>23324.400000000001</v>
      </c>
    </row>
    <row r="180" spans="1:7" x14ac:dyDescent="0.2">
      <c r="A180" s="35">
        <v>2003</v>
      </c>
      <c r="B180" s="35">
        <v>210</v>
      </c>
      <c r="C180" s="41">
        <f t="shared" si="13"/>
        <v>71</v>
      </c>
      <c r="D180" s="41">
        <v>14910</v>
      </c>
      <c r="E180" s="41">
        <v>1491</v>
      </c>
      <c r="F180" s="41">
        <v>132</v>
      </c>
      <c r="G180" s="41">
        <f t="shared" si="14"/>
        <v>19681.2</v>
      </c>
    </row>
    <row r="181" spans="1:7" x14ac:dyDescent="0.2">
      <c r="A181" s="35">
        <v>2004</v>
      </c>
      <c r="B181" s="35">
        <v>205</v>
      </c>
      <c r="C181" s="41">
        <f t="shared" si="13"/>
        <v>98</v>
      </c>
      <c r="D181" s="41">
        <v>20090</v>
      </c>
      <c r="E181" s="41">
        <v>2009</v>
      </c>
      <c r="F181" s="41">
        <v>102</v>
      </c>
      <c r="G181" s="41">
        <f t="shared" si="14"/>
        <v>20491.8</v>
      </c>
    </row>
    <row r="182" spans="1:7" x14ac:dyDescent="0.2">
      <c r="A182" s="35">
        <v>2005</v>
      </c>
      <c r="B182" s="35">
        <v>160</v>
      </c>
      <c r="C182" s="41">
        <f t="shared" si="13"/>
        <v>86</v>
      </c>
      <c r="D182" s="41">
        <v>13760</v>
      </c>
      <c r="E182" s="41">
        <v>2477</v>
      </c>
      <c r="F182" s="41">
        <v>87</v>
      </c>
      <c r="G182" s="41">
        <f t="shared" si="14"/>
        <v>11971.2</v>
      </c>
    </row>
    <row r="183" spans="1:7" x14ac:dyDescent="0.2">
      <c r="A183" s="35">
        <v>2006</v>
      </c>
      <c r="B183" s="35">
        <v>170</v>
      </c>
      <c r="C183" s="41">
        <f t="shared" si="13"/>
        <v>81</v>
      </c>
      <c r="D183" s="41">
        <v>13770</v>
      </c>
      <c r="E183" s="41">
        <v>1790</v>
      </c>
      <c r="F183" s="41">
        <v>100</v>
      </c>
      <c r="G183" s="41">
        <f t="shared" si="14"/>
        <v>13770</v>
      </c>
    </row>
    <row r="184" spans="1:7" x14ac:dyDescent="0.2">
      <c r="A184" s="35">
        <v>2007</v>
      </c>
      <c r="B184" s="35">
        <v>160</v>
      </c>
      <c r="C184" s="41">
        <f t="shared" si="13"/>
        <v>71</v>
      </c>
      <c r="D184" s="41">
        <v>11360</v>
      </c>
      <c r="E184" s="41">
        <v>1363</v>
      </c>
      <c r="F184" s="41">
        <v>99</v>
      </c>
      <c r="G184" s="41">
        <f t="shared" si="14"/>
        <v>11246.4</v>
      </c>
    </row>
    <row r="185" spans="1:7" x14ac:dyDescent="0.2">
      <c r="A185" s="35">
        <v>2008</v>
      </c>
      <c r="B185" s="35">
        <v>150</v>
      </c>
      <c r="C185" s="41">
        <f t="shared" si="13"/>
        <v>79</v>
      </c>
      <c r="D185" s="41">
        <v>11850</v>
      </c>
      <c r="E185" s="41">
        <v>1304</v>
      </c>
      <c r="F185" s="41">
        <v>132</v>
      </c>
      <c r="G185" s="41">
        <f t="shared" si="14"/>
        <v>15642</v>
      </c>
    </row>
    <row r="186" spans="1:7" x14ac:dyDescent="0.2">
      <c r="A186" s="35">
        <v>2009</v>
      </c>
      <c r="B186" s="35">
        <v>170</v>
      </c>
      <c r="C186" s="41">
        <f t="shared" si="13"/>
        <v>68</v>
      </c>
      <c r="D186" s="41">
        <v>11560</v>
      </c>
      <c r="E186" s="41">
        <v>1618</v>
      </c>
      <c r="F186" s="41">
        <v>142</v>
      </c>
      <c r="G186" s="41">
        <f t="shared" si="14"/>
        <v>16415.2</v>
      </c>
    </row>
    <row r="187" spans="1:7" x14ac:dyDescent="0.2">
      <c r="A187" s="35">
        <v>2010</v>
      </c>
      <c r="B187" s="35">
        <v>200</v>
      </c>
      <c r="C187" s="41">
        <f t="shared" si="13"/>
        <v>69</v>
      </c>
      <c r="D187" s="41">
        <v>13800</v>
      </c>
      <c r="E187" s="41">
        <v>1794</v>
      </c>
      <c r="F187" s="41">
        <v>156</v>
      </c>
      <c r="G187" s="41">
        <f t="shared" si="14"/>
        <v>21528</v>
      </c>
    </row>
    <row r="188" spans="1:7" x14ac:dyDescent="0.2">
      <c r="A188" s="35">
        <v>2011</v>
      </c>
      <c r="B188" s="35">
        <v>180</v>
      </c>
      <c r="C188" s="41">
        <f t="shared" si="13"/>
        <v>61</v>
      </c>
      <c r="D188" s="41">
        <v>10980</v>
      </c>
      <c r="E188" s="41">
        <v>988</v>
      </c>
      <c r="F188" s="41">
        <v>168</v>
      </c>
      <c r="G188" s="41">
        <f t="shared" si="14"/>
        <v>18446.400000000001</v>
      </c>
    </row>
    <row r="189" spans="1:7" x14ac:dyDescent="0.2">
      <c r="A189" s="35">
        <v>2012</v>
      </c>
      <c r="B189" s="35">
        <v>193</v>
      </c>
      <c r="C189" s="41">
        <f t="shared" si="13"/>
        <v>64</v>
      </c>
      <c r="D189" s="41">
        <v>12352</v>
      </c>
      <c r="E189" s="41">
        <v>1235</v>
      </c>
      <c r="F189" s="41">
        <v>184</v>
      </c>
      <c r="G189" s="41">
        <f t="shared" si="14"/>
        <v>22727.68</v>
      </c>
    </row>
    <row r="190" spans="1:7" x14ac:dyDescent="0.2">
      <c r="A190" s="35">
        <v>2013</v>
      </c>
      <c r="B190" s="35">
        <v>220</v>
      </c>
      <c r="C190" s="41">
        <f t="shared" si="13"/>
        <v>61</v>
      </c>
      <c r="D190" s="41">
        <v>13420</v>
      </c>
      <c r="E190" s="41">
        <v>1074</v>
      </c>
      <c r="F190" s="41">
        <v>203</v>
      </c>
      <c r="G190" s="41">
        <f t="shared" si="14"/>
        <v>27242.6</v>
      </c>
    </row>
    <row r="191" spans="1:7" x14ac:dyDescent="0.2">
      <c r="A191" s="35">
        <v>2014</v>
      </c>
      <c r="B191" s="35">
        <v>245</v>
      </c>
      <c r="C191" s="41">
        <f t="shared" si="13"/>
        <v>60</v>
      </c>
      <c r="D191" s="41">
        <v>14700</v>
      </c>
      <c r="E191" s="41">
        <v>1029</v>
      </c>
      <c r="F191" s="41">
        <v>208</v>
      </c>
      <c r="G191" s="41">
        <f t="shared" si="14"/>
        <v>30576</v>
      </c>
    </row>
    <row r="192" spans="1:7" x14ac:dyDescent="0.2">
      <c r="A192" s="35">
        <v>2015</v>
      </c>
      <c r="B192" s="35">
        <v>220</v>
      </c>
      <c r="C192" s="41">
        <f t="shared" si="13"/>
        <v>54</v>
      </c>
      <c r="D192" s="41">
        <v>11880</v>
      </c>
      <c r="E192" s="41">
        <v>832</v>
      </c>
      <c r="F192" s="41">
        <v>197</v>
      </c>
      <c r="G192" s="41">
        <f t="shared" si="14"/>
        <v>23403.599999999999</v>
      </c>
    </row>
    <row r="193" spans="1:7" x14ac:dyDescent="0.2">
      <c r="A193" s="35">
        <v>2016</v>
      </c>
      <c r="B193" s="35">
        <v>215</v>
      </c>
      <c r="C193" s="41">
        <f t="shared" si="13"/>
        <v>50</v>
      </c>
      <c r="D193" s="41">
        <v>10750</v>
      </c>
      <c r="E193" s="41">
        <v>538</v>
      </c>
      <c r="F193" s="41">
        <v>243</v>
      </c>
      <c r="G193" s="41">
        <f t="shared" si="14"/>
        <v>26122.5</v>
      </c>
    </row>
    <row r="194" spans="1:7" x14ac:dyDescent="0.2">
      <c r="A194" s="35">
        <v>2017</v>
      </c>
      <c r="B194" s="35">
        <v>205</v>
      </c>
      <c r="C194" s="41">
        <f t="shared" si="13"/>
        <v>43</v>
      </c>
      <c r="D194" s="41">
        <v>8815</v>
      </c>
      <c r="E194" s="41">
        <v>529</v>
      </c>
      <c r="F194" s="41">
        <v>237</v>
      </c>
      <c r="G194" s="41">
        <f t="shared" si="14"/>
        <v>20891.55</v>
      </c>
    </row>
    <row r="195" spans="1:7" x14ac:dyDescent="0.2">
      <c r="A195" s="35">
        <v>2018</v>
      </c>
      <c r="B195" s="35">
        <v>215</v>
      </c>
      <c r="C195" s="41">
        <f t="shared" si="13"/>
        <v>49</v>
      </c>
      <c r="D195" s="41">
        <v>10535</v>
      </c>
      <c r="E195" s="41">
        <v>737</v>
      </c>
      <c r="F195" s="41">
        <v>240</v>
      </c>
      <c r="G195" s="41">
        <f t="shared" si="14"/>
        <v>25284</v>
      </c>
    </row>
    <row r="196" spans="1:7" x14ac:dyDescent="0.2">
      <c r="A196" s="35">
        <v>2019</v>
      </c>
      <c r="B196" s="35">
        <v>205</v>
      </c>
      <c r="C196" s="41">
        <f t="shared" si="13"/>
        <v>45</v>
      </c>
      <c r="D196" s="41">
        <v>9225</v>
      </c>
      <c r="E196" s="35">
        <v>830</v>
      </c>
      <c r="F196" s="41">
        <v>246</v>
      </c>
      <c r="G196" s="41">
        <f t="shared" si="14"/>
        <v>22693.5</v>
      </c>
    </row>
    <row r="197" spans="1:7" x14ac:dyDescent="0.2">
      <c r="A197" s="35">
        <v>2020</v>
      </c>
      <c r="B197" s="35">
        <v>192</v>
      </c>
      <c r="C197" s="41">
        <f t="shared" si="13"/>
        <v>46</v>
      </c>
      <c r="D197" s="41">
        <v>8832</v>
      </c>
      <c r="E197" s="41">
        <v>883</v>
      </c>
      <c r="F197" s="41">
        <v>224.00000000000003</v>
      </c>
      <c r="G197" s="41">
        <f t="shared" si="14"/>
        <v>19783.680000000004</v>
      </c>
    </row>
    <row r="198" spans="1:7" x14ac:dyDescent="0.2">
      <c r="A198" s="35">
        <v>2021</v>
      </c>
      <c r="B198" s="35">
        <v>193</v>
      </c>
      <c r="C198" s="41">
        <f t="shared" si="13"/>
        <v>44</v>
      </c>
      <c r="D198" s="41">
        <v>8492</v>
      </c>
      <c r="E198" s="41">
        <v>849</v>
      </c>
      <c r="F198" s="41">
        <v>258</v>
      </c>
      <c r="G198" s="41">
        <f t="shared" si="14"/>
        <v>21909.360000000001</v>
      </c>
    </row>
    <row r="199" spans="1:7" x14ac:dyDescent="0.2">
      <c r="A199" s="35">
        <v>2022</v>
      </c>
      <c r="B199" s="35">
        <v>210</v>
      </c>
      <c r="C199" s="41">
        <f t="shared" si="13"/>
        <v>35</v>
      </c>
      <c r="D199" s="41">
        <v>7350</v>
      </c>
      <c r="E199" s="41">
        <v>368</v>
      </c>
      <c r="F199" s="41">
        <v>327</v>
      </c>
      <c r="G199" s="41">
        <f t="shared" si="14"/>
        <v>24034.5</v>
      </c>
    </row>
    <row r="200" spans="1:7" x14ac:dyDescent="0.2">
      <c r="A200" s="35">
        <v>2023</v>
      </c>
      <c r="B200" s="35">
        <v>147</v>
      </c>
      <c r="C200" s="41">
        <f t="shared" si="13"/>
        <v>32</v>
      </c>
      <c r="D200" s="41">
        <v>4704</v>
      </c>
      <c r="E200" s="41">
        <v>706</v>
      </c>
      <c r="F200" s="41">
        <v>295</v>
      </c>
      <c r="G200" s="41">
        <f t="shared" si="14"/>
        <v>13876.8</v>
      </c>
    </row>
    <row r="201" spans="1:7" x14ac:dyDescent="0.2">
      <c r="A201" s="35" t="s">
        <v>24</v>
      </c>
      <c r="C201" s="41"/>
      <c r="D201" s="41"/>
      <c r="E201" s="41"/>
      <c r="F201" s="41"/>
      <c r="G201" s="41"/>
    </row>
    <row r="202" spans="1:7" x14ac:dyDescent="0.2">
      <c r="A202" s="35">
        <v>1986</v>
      </c>
      <c r="B202" s="35">
        <v>136</v>
      </c>
      <c r="C202" s="41">
        <f t="shared" ref="C202:C239" si="15">D202/B202</f>
        <v>78</v>
      </c>
      <c r="D202" s="41">
        <v>10608</v>
      </c>
      <c r="E202" s="41">
        <v>636</v>
      </c>
      <c r="F202" s="41">
        <v>47.002262443438916</v>
      </c>
      <c r="G202" s="41">
        <f t="shared" ref="G202:G239" si="16">(D202*F202)/100</f>
        <v>4986</v>
      </c>
    </row>
    <row r="203" spans="1:7" x14ac:dyDescent="0.2">
      <c r="A203" s="35">
        <v>1987</v>
      </c>
      <c r="B203" s="35">
        <v>160</v>
      </c>
      <c r="C203" s="41">
        <f t="shared" si="15"/>
        <v>108</v>
      </c>
      <c r="D203" s="41">
        <v>17280</v>
      </c>
      <c r="E203" s="41">
        <v>1382</v>
      </c>
      <c r="F203" s="41">
        <v>46</v>
      </c>
      <c r="G203" s="41">
        <f t="shared" si="16"/>
        <v>7948.8</v>
      </c>
    </row>
    <row r="204" spans="1:7" x14ac:dyDescent="0.2">
      <c r="A204" s="35">
        <v>1988</v>
      </c>
      <c r="B204" s="35">
        <v>160</v>
      </c>
      <c r="C204" s="41">
        <f t="shared" si="15"/>
        <v>129</v>
      </c>
      <c r="D204" s="41">
        <v>20640</v>
      </c>
      <c r="E204" s="41">
        <v>2064</v>
      </c>
      <c r="F204" s="41">
        <v>43</v>
      </c>
      <c r="G204" s="41">
        <f t="shared" si="16"/>
        <v>8875.2000000000007</v>
      </c>
    </row>
    <row r="205" spans="1:7" x14ac:dyDescent="0.2">
      <c r="A205" s="35">
        <v>1989</v>
      </c>
      <c r="B205" s="35">
        <v>165</v>
      </c>
      <c r="C205" s="41">
        <f t="shared" si="15"/>
        <v>92</v>
      </c>
      <c r="D205" s="41">
        <v>15180</v>
      </c>
      <c r="E205" s="41">
        <v>3492</v>
      </c>
      <c r="F205" s="41">
        <v>45</v>
      </c>
      <c r="G205" s="41">
        <f t="shared" si="16"/>
        <v>6831</v>
      </c>
    </row>
    <row r="206" spans="1:7" x14ac:dyDescent="0.2">
      <c r="A206" s="35">
        <v>1990</v>
      </c>
      <c r="B206" s="35">
        <v>170</v>
      </c>
      <c r="C206" s="41">
        <f t="shared" si="15"/>
        <v>74</v>
      </c>
      <c r="D206" s="41">
        <v>12580</v>
      </c>
      <c r="E206" s="41">
        <v>1384</v>
      </c>
      <c r="F206" s="41">
        <v>49</v>
      </c>
      <c r="G206" s="41">
        <f t="shared" si="16"/>
        <v>6164.2</v>
      </c>
    </row>
    <row r="207" spans="1:7" x14ac:dyDescent="0.2">
      <c r="A207" s="35">
        <v>1991</v>
      </c>
      <c r="B207" s="35">
        <v>180</v>
      </c>
      <c r="C207" s="41">
        <f t="shared" si="15"/>
        <v>91</v>
      </c>
      <c r="D207" s="41">
        <v>16380</v>
      </c>
      <c r="E207" s="41">
        <v>2457</v>
      </c>
      <c r="F207" s="41">
        <v>54</v>
      </c>
      <c r="G207" s="41">
        <f t="shared" si="16"/>
        <v>8845.2000000000007</v>
      </c>
    </row>
    <row r="208" spans="1:7" x14ac:dyDescent="0.2">
      <c r="A208" s="35">
        <v>1992</v>
      </c>
      <c r="B208" s="35">
        <v>190</v>
      </c>
      <c r="C208" s="41">
        <f t="shared" si="15"/>
        <v>90</v>
      </c>
      <c r="D208" s="41">
        <v>17100</v>
      </c>
      <c r="E208" s="41">
        <v>3591</v>
      </c>
      <c r="F208" s="41">
        <v>54</v>
      </c>
      <c r="G208" s="41">
        <f t="shared" si="16"/>
        <v>9234</v>
      </c>
    </row>
    <row r="209" spans="1:7" x14ac:dyDescent="0.2">
      <c r="A209" s="35">
        <v>1993</v>
      </c>
      <c r="B209" s="35">
        <v>180</v>
      </c>
      <c r="C209" s="41">
        <f t="shared" si="15"/>
        <v>80</v>
      </c>
      <c r="D209" s="41">
        <v>14400</v>
      </c>
      <c r="E209" s="41">
        <v>2160</v>
      </c>
      <c r="F209" s="41">
        <v>53</v>
      </c>
      <c r="G209" s="41">
        <f t="shared" si="16"/>
        <v>7632</v>
      </c>
    </row>
    <row r="210" spans="1:7" x14ac:dyDescent="0.2">
      <c r="A210" s="35">
        <v>1994</v>
      </c>
      <c r="B210" s="35">
        <v>170</v>
      </c>
      <c r="C210" s="41">
        <f t="shared" si="15"/>
        <v>79</v>
      </c>
      <c r="D210" s="41">
        <v>13430</v>
      </c>
      <c r="E210" s="41">
        <v>2149</v>
      </c>
      <c r="F210" s="41">
        <v>52</v>
      </c>
      <c r="G210" s="41">
        <f t="shared" si="16"/>
        <v>6983.6</v>
      </c>
    </row>
    <row r="211" spans="1:7" x14ac:dyDescent="0.2">
      <c r="A211" s="35">
        <v>1995</v>
      </c>
      <c r="B211" s="35">
        <v>165</v>
      </c>
      <c r="C211" s="41">
        <f t="shared" si="15"/>
        <v>82</v>
      </c>
      <c r="D211" s="41">
        <v>13530</v>
      </c>
      <c r="E211" s="41">
        <v>1218</v>
      </c>
      <c r="F211" s="41">
        <v>70</v>
      </c>
      <c r="G211" s="41">
        <f t="shared" si="16"/>
        <v>9471</v>
      </c>
    </row>
    <row r="212" spans="1:7" x14ac:dyDescent="0.2">
      <c r="A212" s="35">
        <v>1996</v>
      </c>
      <c r="B212" s="35">
        <v>150</v>
      </c>
      <c r="C212" s="41">
        <f t="shared" si="15"/>
        <v>77</v>
      </c>
      <c r="D212" s="41">
        <v>11550</v>
      </c>
      <c r="E212" s="41">
        <v>1617</v>
      </c>
      <c r="F212" s="41">
        <v>90</v>
      </c>
      <c r="G212" s="41">
        <f t="shared" si="16"/>
        <v>10395</v>
      </c>
    </row>
    <row r="213" spans="1:7" x14ac:dyDescent="0.2">
      <c r="A213" s="35">
        <v>1997</v>
      </c>
      <c r="B213" s="35">
        <v>145</v>
      </c>
      <c r="C213" s="41">
        <f t="shared" si="15"/>
        <v>73</v>
      </c>
      <c r="D213" s="41">
        <v>10585</v>
      </c>
      <c r="E213" s="41">
        <v>2011</v>
      </c>
      <c r="F213" s="41">
        <v>74</v>
      </c>
      <c r="G213" s="41">
        <f t="shared" si="16"/>
        <v>7832.9</v>
      </c>
    </row>
    <row r="214" spans="1:7" x14ac:dyDescent="0.2">
      <c r="A214" s="35">
        <v>1998</v>
      </c>
      <c r="B214" s="35">
        <v>140</v>
      </c>
      <c r="C214" s="41">
        <f t="shared" si="15"/>
        <v>79</v>
      </c>
      <c r="D214" s="41">
        <v>11060</v>
      </c>
      <c r="E214" s="41">
        <v>2765</v>
      </c>
      <c r="F214" s="41">
        <v>65</v>
      </c>
      <c r="G214" s="41">
        <f t="shared" si="16"/>
        <v>7189</v>
      </c>
    </row>
    <row r="215" spans="1:7" x14ac:dyDescent="0.2">
      <c r="A215" s="35">
        <v>1999</v>
      </c>
      <c r="B215" s="35">
        <v>145</v>
      </c>
      <c r="C215" s="41">
        <f t="shared" si="15"/>
        <v>82</v>
      </c>
      <c r="D215" s="41">
        <v>11890</v>
      </c>
      <c r="E215" s="41">
        <v>3210</v>
      </c>
      <c r="F215" s="41">
        <v>61</v>
      </c>
      <c r="G215" s="41">
        <f t="shared" si="16"/>
        <v>7252.9</v>
      </c>
    </row>
    <row r="216" spans="1:7" x14ac:dyDescent="0.2">
      <c r="A216" s="35">
        <v>2000</v>
      </c>
      <c r="B216" s="35">
        <v>150</v>
      </c>
      <c r="C216" s="41">
        <f t="shared" si="15"/>
        <v>90</v>
      </c>
      <c r="D216" s="41">
        <v>13500</v>
      </c>
      <c r="E216" s="41">
        <v>3105</v>
      </c>
      <c r="F216" s="41">
        <v>57</v>
      </c>
      <c r="G216" s="41">
        <f t="shared" si="16"/>
        <v>7695</v>
      </c>
    </row>
    <row r="217" spans="1:7" x14ac:dyDescent="0.2">
      <c r="A217" s="35">
        <v>2001</v>
      </c>
      <c r="B217" s="35">
        <v>135</v>
      </c>
      <c r="C217" s="41">
        <f t="shared" si="15"/>
        <v>81</v>
      </c>
      <c r="D217" s="41">
        <v>10935</v>
      </c>
      <c r="E217" s="41">
        <v>1859</v>
      </c>
      <c r="F217" s="41">
        <v>65</v>
      </c>
      <c r="G217" s="41">
        <f t="shared" si="16"/>
        <v>7107.75</v>
      </c>
    </row>
    <row r="218" spans="1:7" x14ac:dyDescent="0.2">
      <c r="A218" s="35">
        <v>2002</v>
      </c>
      <c r="B218" s="35">
        <v>117</v>
      </c>
      <c r="C218" s="41">
        <f t="shared" si="15"/>
        <v>73</v>
      </c>
      <c r="D218" s="41">
        <v>8541</v>
      </c>
      <c r="E218" s="41">
        <v>1110</v>
      </c>
      <c r="F218" s="41">
        <v>147</v>
      </c>
      <c r="G218" s="41">
        <f t="shared" si="16"/>
        <v>12555.27</v>
      </c>
    </row>
    <row r="219" spans="1:7" x14ac:dyDescent="0.2">
      <c r="A219" s="35">
        <v>2003</v>
      </c>
      <c r="B219" s="35">
        <v>120</v>
      </c>
      <c r="C219" s="41">
        <f t="shared" si="15"/>
        <v>83</v>
      </c>
      <c r="D219" s="41">
        <v>9960</v>
      </c>
      <c r="E219" s="41">
        <v>1892</v>
      </c>
      <c r="F219" s="41">
        <v>144</v>
      </c>
      <c r="G219" s="41">
        <f t="shared" si="16"/>
        <v>14342.4</v>
      </c>
    </row>
    <row r="220" spans="1:7" x14ac:dyDescent="0.2">
      <c r="A220" s="35">
        <v>2004</v>
      </c>
      <c r="B220" s="35">
        <v>135</v>
      </c>
      <c r="C220" s="41">
        <f t="shared" si="15"/>
        <v>75</v>
      </c>
      <c r="D220" s="41">
        <v>10125</v>
      </c>
      <c r="E220" s="41">
        <v>1924</v>
      </c>
      <c r="F220" s="41">
        <v>108</v>
      </c>
      <c r="G220" s="41">
        <f t="shared" si="16"/>
        <v>10935</v>
      </c>
    </row>
    <row r="221" spans="1:7" x14ac:dyDescent="0.2">
      <c r="A221" s="35">
        <v>2005</v>
      </c>
      <c r="B221" s="35">
        <v>120</v>
      </c>
      <c r="C221" s="41">
        <f t="shared" si="15"/>
        <v>74</v>
      </c>
      <c r="D221" s="41">
        <v>8880</v>
      </c>
      <c r="E221" s="41">
        <v>1598</v>
      </c>
      <c r="F221" s="41">
        <v>90</v>
      </c>
      <c r="G221" s="41">
        <f t="shared" si="16"/>
        <v>7992</v>
      </c>
    </row>
    <row r="222" spans="1:7" x14ac:dyDescent="0.2">
      <c r="A222" s="35">
        <v>2006</v>
      </c>
      <c r="B222" s="35">
        <v>125</v>
      </c>
      <c r="C222" s="41">
        <f t="shared" si="15"/>
        <v>80</v>
      </c>
      <c r="D222" s="41">
        <v>10000</v>
      </c>
      <c r="E222" s="41">
        <v>3300</v>
      </c>
      <c r="F222" s="41">
        <v>94</v>
      </c>
      <c r="G222" s="41">
        <f t="shared" si="16"/>
        <v>9400</v>
      </c>
    </row>
    <row r="223" spans="1:7" x14ac:dyDescent="0.2">
      <c r="A223" s="35">
        <v>2007</v>
      </c>
      <c r="B223" s="35">
        <v>130</v>
      </c>
      <c r="C223" s="41">
        <f t="shared" si="15"/>
        <v>68</v>
      </c>
      <c r="D223" s="41">
        <v>8840</v>
      </c>
      <c r="E223" s="41">
        <v>2564</v>
      </c>
      <c r="F223" s="41">
        <v>104</v>
      </c>
      <c r="G223" s="41">
        <f t="shared" si="16"/>
        <v>9193.6</v>
      </c>
    </row>
    <row r="224" spans="1:7" x14ac:dyDescent="0.2">
      <c r="A224" s="35">
        <v>2008</v>
      </c>
      <c r="B224" s="35">
        <v>122</v>
      </c>
      <c r="C224" s="41">
        <f t="shared" si="15"/>
        <v>78</v>
      </c>
      <c r="D224" s="41">
        <v>9516</v>
      </c>
      <c r="E224" s="41">
        <v>2569</v>
      </c>
      <c r="F224" s="41">
        <v>139</v>
      </c>
      <c r="G224" s="41">
        <f t="shared" si="16"/>
        <v>13227.24</v>
      </c>
    </row>
    <row r="225" spans="1:7" x14ac:dyDescent="0.2">
      <c r="A225" s="35">
        <v>2009</v>
      </c>
      <c r="B225" s="35">
        <v>122</v>
      </c>
      <c r="C225" s="41">
        <f t="shared" si="15"/>
        <v>65</v>
      </c>
      <c r="D225" s="41">
        <v>7930</v>
      </c>
      <c r="E225" s="41">
        <v>1427</v>
      </c>
      <c r="F225" s="41">
        <v>144</v>
      </c>
      <c r="G225" s="41">
        <f t="shared" si="16"/>
        <v>11419.2</v>
      </c>
    </row>
    <row r="226" spans="1:7" x14ac:dyDescent="0.2">
      <c r="A226" s="35">
        <v>2010</v>
      </c>
      <c r="B226" s="35">
        <v>128</v>
      </c>
      <c r="C226" s="41">
        <f t="shared" si="15"/>
        <v>66</v>
      </c>
      <c r="D226" s="41">
        <v>8448</v>
      </c>
      <c r="E226" s="41">
        <v>1774</v>
      </c>
      <c r="F226" s="41">
        <v>155</v>
      </c>
      <c r="G226" s="41">
        <f t="shared" si="16"/>
        <v>13094.4</v>
      </c>
    </row>
    <row r="227" spans="1:7" x14ac:dyDescent="0.2">
      <c r="A227" s="35">
        <v>2011</v>
      </c>
      <c r="B227" s="35">
        <v>120</v>
      </c>
      <c r="C227" s="41">
        <f t="shared" si="15"/>
        <v>53</v>
      </c>
      <c r="D227" s="41">
        <v>6360</v>
      </c>
      <c r="E227" s="41">
        <v>2099</v>
      </c>
      <c r="F227" s="41">
        <v>163</v>
      </c>
      <c r="G227" s="41">
        <f t="shared" si="16"/>
        <v>10366.799999999999</v>
      </c>
    </row>
    <row r="228" spans="1:7" x14ac:dyDescent="0.2">
      <c r="A228" s="35">
        <v>2012</v>
      </c>
      <c r="B228" s="35">
        <v>125</v>
      </c>
      <c r="C228" s="41">
        <f t="shared" si="15"/>
        <v>67</v>
      </c>
      <c r="D228" s="41">
        <v>8375</v>
      </c>
      <c r="E228" s="41">
        <v>1591</v>
      </c>
      <c r="F228" s="41">
        <v>192</v>
      </c>
      <c r="G228" s="41">
        <f t="shared" si="16"/>
        <v>16080</v>
      </c>
    </row>
    <row r="229" spans="1:7" x14ac:dyDescent="0.2">
      <c r="A229" s="35">
        <v>2013</v>
      </c>
      <c r="B229" s="35">
        <v>130</v>
      </c>
      <c r="C229" s="41">
        <f t="shared" si="15"/>
        <v>58</v>
      </c>
      <c r="D229" s="41">
        <v>7540</v>
      </c>
      <c r="E229" s="41">
        <v>1282</v>
      </c>
      <c r="F229" s="41">
        <v>199</v>
      </c>
      <c r="G229" s="41">
        <f t="shared" si="16"/>
        <v>15004.6</v>
      </c>
    </row>
    <row r="230" spans="1:7" x14ac:dyDescent="0.2">
      <c r="A230" s="35">
        <v>2014</v>
      </c>
      <c r="B230" s="35">
        <v>132</v>
      </c>
      <c r="C230" s="41">
        <f t="shared" si="15"/>
        <v>60</v>
      </c>
      <c r="D230" s="41">
        <v>7920</v>
      </c>
      <c r="E230" s="41">
        <v>1426</v>
      </c>
      <c r="F230" s="41">
        <v>206</v>
      </c>
      <c r="G230" s="41">
        <f t="shared" si="16"/>
        <v>16315.2</v>
      </c>
    </row>
    <row r="231" spans="1:7" x14ac:dyDescent="0.2">
      <c r="A231" s="35">
        <v>2015</v>
      </c>
      <c r="B231" s="35">
        <v>122</v>
      </c>
      <c r="C231" s="41">
        <f t="shared" si="15"/>
        <v>68</v>
      </c>
      <c r="D231" s="41">
        <v>8296</v>
      </c>
      <c r="E231" s="41">
        <v>2157</v>
      </c>
      <c r="F231" s="41">
        <v>184</v>
      </c>
      <c r="G231" s="41">
        <f t="shared" si="16"/>
        <v>15264.64</v>
      </c>
    </row>
    <row r="232" spans="1:7" x14ac:dyDescent="0.2">
      <c r="A232" s="35">
        <v>2016</v>
      </c>
      <c r="B232" s="35">
        <v>124</v>
      </c>
      <c r="C232" s="41">
        <f t="shared" si="15"/>
        <v>59</v>
      </c>
      <c r="D232" s="41">
        <v>7316</v>
      </c>
      <c r="E232" s="41">
        <v>1390</v>
      </c>
      <c r="F232" s="41">
        <v>169</v>
      </c>
      <c r="G232" s="41">
        <f t="shared" si="16"/>
        <v>12364.04</v>
      </c>
    </row>
    <row r="233" spans="1:7" x14ac:dyDescent="0.2">
      <c r="A233" s="35">
        <v>2017</v>
      </c>
      <c r="B233" s="35">
        <v>126</v>
      </c>
      <c r="C233" s="41">
        <f t="shared" si="15"/>
        <v>62</v>
      </c>
      <c r="D233" s="41">
        <v>7812</v>
      </c>
      <c r="E233" s="41">
        <v>1016</v>
      </c>
      <c r="F233" s="41">
        <v>193</v>
      </c>
      <c r="G233" s="41">
        <f t="shared" si="16"/>
        <v>15077.16</v>
      </c>
    </row>
    <row r="234" spans="1:7" x14ac:dyDescent="0.2">
      <c r="A234" s="35">
        <v>2018</v>
      </c>
      <c r="B234" s="35">
        <v>119</v>
      </c>
      <c r="C234" s="41">
        <f t="shared" si="15"/>
        <v>61</v>
      </c>
      <c r="D234" s="41">
        <v>7259</v>
      </c>
      <c r="E234" s="35">
        <v>1161</v>
      </c>
      <c r="F234" s="41">
        <v>194</v>
      </c>
      <c r="G234" s="41">
        <f t="shared" si="16"/>
        <v>14082.46</v>
      </c>
    </row>
    <row r="235" spans="1:7" x14ac:dyDescent="0.2">
      <c r="A235" s="35">
        <v>2019</v>
      </c>
      <c r="B235" s="35">
        <v>118</v>
      </c>
      <c r="C235" s="41">
        <f t="shared" si="15"/>
        <v>59</v>
      </c>
      <c r="D235" s="41">
        <v>6962</v>
      </c>
      <c r="E235" s="41">
        <v>3063</v>
      </c>
      <c r="F235" s="41">
        <v>183</v>
      </c>
      <c r="G235" s="41">
        <f t="shared" si="16"/>
        <v>12740.46</v>
      </c>
    </row>
    <row r="236" spans="1:7" x14ac:dyDescent="0.2">
      <c r="A236" s="35">
        <v>2020</v>
      </c>
      <c r="B236" s="35">
        <v>108</v>
      </c>
      <c r="C236" s="41">
        <f t="shared" si="15"/>
        <v>55</v>
      </c>
      <c r="D236" s="41">
        <v>5940</v>
      </c>
      <c r="E236" s="35">
        <v>2495</v>
      </c>
      <c r="F236" s="41">
        <v>180</v>
      </c>
      <c r="G236" s="41">
        <f t="shared" si="16"/>
        <v>10692</v>
      </c>
    </row>
    <row r="237" spans="1:7" x14ac:dyDescent="0.2">
      <c r="A237" s="35">
        <v>2021</v>
      </c>
      <c r="B237" s="35">
        <v>125</v>
      </c>
      <c r="C237" s="41">
        <f t="shared" si="15"/>
        <v>57</v>
      </c>
      <c r="D237" s="41">
        <v>7125</v>
      </c>
      <c r="E237" s="35">
        <v>285</v>
      </c>
      <c r="F237" s="41">
        <v>299</v>
      </c>
      <c r="G237" s="41">
        <f t="shared" si="16"/>
        <v>21303.75</v>
      </c>
    </row>
    <row r="238" spans="1:7" x14ac:dyDescent="0.2">
      <c r="A238" s="35">
        <v>2022</v>
      </c>
      <c r="B238" s="35">
        <v>102</v>
      </c>
      <c r="C238" s="41">
        <f t="shared" si="15"/>
        <v>51</v>
      </c>
      <c r="D238" s="41">
        <v>5202</v>
      </c>
      <c r="E238" s="41">
        <v>728</v>
      </c>
      <c r="F238" s="41">
        <v>279</v>
      </c>
      <c r="G238" s="41">
        <f t="shared" si="16"/>
        <v>14513.58</v>
      </c>
    </row>
    <row r="239" spans="1:7" x14ac:dyDescent="0.2">
      <c r="A239" s="35">
        <v>2023</v>
      </c>
      <c r="B239" s="35">
        <v>106</v>
      </c>
      <c r="C239" s="41">
        <f t="shared" si="15"/>
        <v>58</v>
      </c>
      <c r="D239" s="41">
        <v>6148</v>
      </c>
      <c r="E239" s="41">
        <v>861</v>
      </c>
      <c r="F239" s="41">
        <v>199</v>
      </c>
      <c r="G239" s="41">
        <f t="shared" si="16"/>
        <v>12234.52</v>
      </c>
    </row>
    <row r="240" spans="1:7" x14ac:dyDescent="0.2">
      <c r="A240" s="35" t="s">
        <v>25</v>
      </c>
      <c r="C240" s="41"/>
      <c r="D240" s="41"/>
      <c r="E240" s="41"/>
      <c r="F240" s="41"/>
      <c r="G240" s="41"/>
    </row>
    <row r="241" spans="1:7" x14ac:dyDescent="0.2">
      <c r="A241" s="35">
        <v>1986</v>
      </c>
      <c r="B241" s="35">
        <v>110</v>
      </c>
      <c r="C241" s="41">
        <f t="shared" ref="C241:C278" si="17">D241/B241</f>
        <v>64</v>
      </c>
      <c r="D241" s="41">
        <v>7040</v>
      </c>
      <c r="E241" s="41">
        <v>211</v>
      </c>
      <c r="F241" s="41">
        <v>50</v>
      </c>
      <c r="G241" s="41">
        <f t="shared" ref="G241:G278" si="18">(D241*F241)/100</f>
        <v>3520</v>
      </c>
    </row>
    <row r="242" spans="1:7" x14ac:dyDescent="0.2">
      <c r="A242" s="35">
        <v>1987</v>
      </c>
      <c r="B242" s="35">
        <v>95</v>
      </c>
      <c r="C242" s="41">
        <f t="shared" si="17"/>
        <v>102</v>
      </c>
      <c r="D242" s="41">
        <v>9690</v>
      </c>
      <c r="E242" s="41">
        <v>1066</v>
      </c>
      <c r="F242" s="41">
        <v>44</v>
      </c>
      <c r="G242" s="41">
        <f t="shared" si="18"/>
        <v>4263.6000000000004</v>
      </c>
    </row>
    <row r="243" spans="1:7" x14ac:dyDescent="0.2">
      <c r="A243" s="35">
        <v>1988</v>
      </c>
      <c r="B243" s="35">
        <v>105</v>
      </c>
      <c r="C243" s="41">
        <f t="shared" si="17"/>
        <v>48</v>
      </c>
      <c r="D243" s="41">
        <v>5040</v>
      </c>
      <c r="E243" s="41">
        <v>151</v>
      </c>
      <c r="F243" s="41">
        <v>47</v>
      </c>
      <c r="G243" s="41">
        <f t="shared" si="18"/>
        <v>2368.8000000000002</v>
      </c>
    </row>
    <row r="244" spans="1:7" x14ac:dyDescent="0.2">
      <c r="A244" s="35">
        <v>1989</v>
      </c>
      <c r="B244" s="35">
        <v>100</v>
      </c>
      <c r="C244" s="41">
        <f t="shared" si="17"/>
        <v>63</v>
      </c>
      <c r="D244" s="41">
        <v>6300</v>
      </c>
      <c r="E244" s="41">
        <v>819</v>
      </c>
      <c r="F244" s="41">
        <v>47</v>
      </c>
      <c r="G244" s="41">
        <f t="shared" si="18"/>
        <v>2961</v>
      </c>
    </row>
    <row r="245" spans="1:7" x14ac:dyDescent="0.2">
      <c r="A245" s="35">
        <v>1990</v>
      </c>
      <c r="B245" s="35">
        <v>98</v>
      </c>
      <c r="C245" s="41">
        <f t="shared" si="17"/>
        <v>81</v>
      </c>
      <c r="D245" s="41">
        <v>7938</v>
      </c>
      <c r="E245" s="41">
        <v>1191</v>
      </c>
      <c r="F245" s="41">
        <v>54</v>
      </c>
      <c r="G245" s="41">
        <f t="shared" si="18"/>
        <v>4286.5200000000004</v>
      </c>
    </row>
    <row r="246" spans="1:7" x14ac:dyDescent="0.2">
      <c r="A246" s="35">
        <v>1991</v>
      </c>
      <c r="B246" s="35">
        <v>86</v>
      </c>
      <c r="C246" s="41">
        <f t="shared" si="17"/>
        <v>92</v>
      </c>
      <c r="D246" s="41">
        <v>7912</v>
      </c>
      <c r="E246" s="41">
        <v>1187</v>
      </c>
      <c r="F246" s="41">
        <v>57</v>
      </c>
      <c r="G246" s="41">
        <f t="shared" si="18"/>
        <v>4509.84</v>
      </c>
    </row>
    <row r="247" spans="1:7" x14ac:dyDescent="0.2">
      <c r="A247" s="35">
        <v>1992</v>
      </c>
      <c r="B247" s="35">
        <v>87</v>
      </c>
      <c r="C247" s="41">
        <f t="shared" si="17"/>
        <v>110</v>
      </c>
      <c r="D247" s="41">
        <v>9570</v>
      </c>
      <c r="E247" s="41">
        <v>1818</v>
      </c>
      <c r="F247" s="41">
        <v>55</v>
      </c>
      <c r="G247" s="41">
        <f t="shared" si="18"/>
        <v>5263.5</v>
      </c>
    </row>
    <row r="248" spans="1:7" x14ac:dyDescent="0.2">
      <c r="A248" s="35">
        <v>1993</v>
      </c>
      <c r="B248" s="35">
        <v>95</v>
      </c>
      <c r="C248" s="41">
        <f t="shared" si="17"/>
        <v>98</v>
      </c>
      <c r="D248" s="41">
        <v>9310</v>
      </c>
      <c r="E248" s="41">
        <v>1583</v>
      </c>
      <c r="F248" s="41">
        <v>54</v>
      </c>
      <c r="G248" s="41">
        <f t="shared" si="18"/>
        <v>5027.3999999999996</v>
      </c>
    </row>
    <row r="249" spans="1:7" x14ac:dyDescent="0.2">
      <c r="A249" s="35">
        <v>1994</v>
      </c>
      <c r="B249" s="35">
        <v>119</v>
      </c>
      <c r="C249" s="41">
        <f t="shared" si="17"/>
        <v>105</v>
      </c>
      <c r="D249" s="41">
        <v>12495</v>
      </c>
      <c r="E249" s="41">
        <v>3624</v>
      </c>
      <c r="F249" s="41">
        <v>52</v>
      </c>
      <c r="G249" s="41">
        <f t="shared" si="18"/>
        <v>6497.4</v>
      </c>
    </row>
    <row r="250" spans="1:7" x14ac:dyDescent="0.2">
      <c r="A250" s="35">
        <v>1995</v>
      </c>
      <c r="B250" s="35">
        <v>106</v>
      </c>
      <c r="C250" s="41">
        <f t="shared" si="17"/>
        <v>80</v>
      </c>
      <c r="D250" s="41">
        <v>8480</v>
      </c>
      <c r="E250" s="41">
        <v>1781</v>
      </c>
      <c r="F250" s="41">
        <v>72</v>
      </c>
      <c r="G250" s="41">
        <f t="shared" si="18"/>
        <v>6105.6</v>
      </c>
    </row>
    <row r="251" spans="1:7" x14ac:dyDescent="0.2">
      <c r="A251" s="35">
        <v>1996</v>
      </c>
      <c r="B251" s="35">
        <v>117</v>
      </c>
      <c r="C251" s="41">
        <f t="shared" si="17"/>
        <v>60</v>
      </c>
      <c r="D251" s="41">
        <v>7020</v>
      </c>
      <c r="E251" s="41">
        <v>1825</v>
      </c>
      <c r="F251" s="41">
        <v>88</v>
      </c>
      <c r="G251" s="41">
        <f t="shared" si="18"/>
        <v>6177.6</v>
      </c>
    </row>
    <row r="252" spans="1:7" x14ac:dyDescent="0.2">
      <c r="A252" s="35">
        <v>1997</v>
      </c>
      <c r="B252" s="35">
        <v>107</v>
      </c>
      <c r="C252" s="41">
        <f t="shared" si="17"/>
        <v>120</v>
      </c>
      <c r="D252" s="41">
        <v>12840</v>
      </c>
      <c r="E252" s="41">
        <v>4237</v>
      </c>
      <c r="F252" s="41">
        <v>74</v>
      </c>
      <c r="G252" s="41">
        <f t="shared" si="18"/>
        <v>9501.6</v>
      </c>
    </row>
    <row r="253" spans="1:7" x14ac:dyDescent="0.2">
      <c r="A253" s="35">
        <v>1998</v>
      </c>
      <c r="B253" s="35">
        <v>115</v>
      </c>
      <c r="C253" s="41">
        <f t="shared" si="17"/>
        <v>122</v>
      </c>
      <c r="D253" s="41">
        <v>14030</v>
      </c>
      <c r="E253" s="41">
        <v>5472</v>
      </c>
      <c r="F253" s="41">
        <v>64</v>
      </c>
      <c r="G253" s="41">
        <f t="shared" si="18"/>
        <v>8979.2000000000007</v>
      </c>
    </row>
    <row r="254" spans="1:7" x14ac:dyDescent="0.2">
      <c r="A254" s="35">
        <v>1999</v>
      </c>
      <c r="B254" s="35">
        <v>122</v>
      </c>
      <c r="C254" s="41">
        <f t="shared" si="17"/>
        <v>70</v>
      </c>
      <c r="D254" s="41">
        <v>8540</v>
      </c>
      <c r="E254" s="41">
        <v>2135</v>
      </c>
      <c r="F254" s="41">
        <v>60</v>
      </c>
      <c r="G254" s="41">
        <f t="shared" si="18"/>
        <v>5124</v>
      </c>
    </row>
    <row r="255" spans="1:7" x14ac:dyDescent="0.2">
      <c r="A255" s="35">
        <v>2000</v>
      </c>
      <c r="B255" s="35">
        <v>124</v>
      </c>
      <c r="C255" s="41">
        <f t="shared" si="17"/>
        <v>88</v>
      </c>
      <c r="D255" s="41">
        <v>10912</v>
      </c>
      <c r="E255" s="41">
        <v>4692</v>
      </c>
      <c r="F255" s="41">
        <v>59</v>
      </c>
      <c r="G255" s="41">
        <f t="shared" si="18"/>
        <v>6438.08</v>
      </c>
    </row>
    <row r="256" spans="1:7" x14ac:dyDescent="0.2">
      <c r="A256" s="35">
        <v>2001</v>
      </c>
      <c r="B256" s="35">
        <v>136</v>
      </c>
      <c r="C256" s="41">
        <f t="shared" si="17"/>
        <v>102</v>
      </c>
      <c r="D256" s="41">
        <v>13872</v>
      </c>
      <c r="E256" s="41">
        <v>4578</v>
      </c>
      <c r="F256" s="41">
        <v>67</v>
      </c>
      <c r="G256" s="41">
        <f t="shared" si="18"/>
        <v>9294.24</v>
      </c>
    </row>
    <row r="257" spans="1:7" x14ac:dyDescent="0.2">
      <c r="A257" s="35">
        <v>2002</v>
      </c>
      <c r="B257" s="35">
        <v>134</v>
      </c>
      <c r="C257" s="41">
        <f t="shared" si="17"/>
        <v>63</v>
      </c>
      <c r="D257" s="41">
        <v>8442</v>
      </c>
      <c r="E257" s="41">
        <v>1097</v>
      </c>
      <c r="F257" s="41">
        <v>138</v>
      </c>
      <c r="G257" s="41">
        <f t="shared" si="18"/>
        <v>11649.96</v>
      </c>
    </row>
    <row r="258" spans="1:7" x14ac:dyDescent="0.2">
      <c r="A258" s="35">
        <v>2003</v>
      </c>
      <c r="B258" s="35">
        <v>145</v>
      </c>
      <c r="C258" s="41">
        <f t="shared" si="17"/>
        <v>66</v>
      </c>
      <c r="D258" s="41">
        <v>9570</v>
      </c>
      <c r="E258" s="41">
        <v>1914</v>
      </c>
      <c r="F258" s="41">
        <v>144</v>
      </c>
      <c r="G258" s="41">
        <f t="shared" si="18"/>
        <v>13780.8</v>
      </c>
    </row>
    <row r="259" spans="1:7" x14ac:dyDescent="0.2">
      <c r="A259" s="35">
        <v>2004</v>
      </c>
      <c r="B259" s="35">
        <v>140</v>
      </c>
      <c r="C259" s="41">
        <f t="shared" si="17"/>
        <v>77</v>
      </c>
      <c r="D259" s="41">
        <v>10780</v>
      </c>
      <c r="E259" s="41">
        <v>3773</v>
      </c>
      <c r="F259" s="41">
        <v>108</v>
      </c>
      <c r="G259" s="41">
        <f t="shared" si="18"/>
        <v>11642.4</v>
      </c>
    </row>
    <row r="260" spans="1:7" x14ac:dyDescent="0.2">
      <c r="A260" s="35">
        <v>2005</v>
      </c>
      <c r="B260" s="35">
        <v>130</v>
      </c>
      <c r="C260" s="41">
        <f t="shared" si="17"/>
        <v>67</v>
      </c>
      <c r="D260" s="41">
        <v>8710</v>
      </c>
      <c r="E260" s="41">
        <v>3136</v>
      </c>
      <c r="F260" s="41">
        <v>86</v>
      </c>
      <c r="G260" s="41">
        <f t="shared" si="18"/>
        <v>7490.6</v>
      </c>
    </row>
    <row r="261" spans="1:7" x14ac:dyDescent="0.2">
      <c r="A261" s="35">
        <v>2006</v>
      </c>
      <c r="B261" s="35">
        <v>132</v>
      </c>
      <c r="C261" s="41">
        <f t="shared" si="17"/>
        <v>79</v>
      </c>
      <c r="D261" s="41">
        <v>10428</v>
      </c>
      <c r="E261" s="41">
        <v>1981</v>
      </c>
      <c r="F261" s="41">
        <v>95</v>
      </c>
      <c r="G261" s="41">
        <f t="shared" si="18"/>
        <v>9906.6</v>
      </c>
    </row>
    <row r="262" spans="1:7" x14ac:dyDescent="0.2">
      <c r="A262" s="35">
        <v>2007</v>
      </c>
      <c r="B262" s="35">
        <v>135</v>
      </c>
      <c r="C262" s="41">
        <f t="shared" si="17"/>
        <v>68</v>
      </c>
      <c r="D262" s="41">
        <v>9180</v>
      </c>
      <c r="E262" s="41">
        <v>2479</v>
      </c>
      <c r="F262" s="41">
        <v>99</v>
      </c>
      <c r="G262" s="41">
        <f t="shared" si="18"/>
        <v>9088.2000000000007</v>
      </c>
    </row>
    <row r="263" spans="1:7" x14ac:dyDescent="0.2">
      <c r="A263" s="35">
        <v>2008</v>
      </c>
      <c r="B263" s="35">
        <v>134</v>
      </c>
      <c r="C263" s="41">
        <f t="shared" si="17"/>
        <v>70</v>
      </c>
      <c r="D263" s="41">
        <v>9380</v>
      </c>
      <c r="E263" s="41">
        <v>4596</v>
      </c>
      <c r="F263" s="41">
        <v>137</v>
      </c>
      <c r="G263" s="41">
        <f t="shared" si="18"/>
        <v>12850.6</v>
      </c>
    </row>
    <row r="264" spans="1:7" x14ac:dyDescent="0.2">
      <c r="A264" s="35">
        <v>2009</v>
      </c>
      <c r="B264" s="35">
        <v>146</v>
      </c>
      <c r="C264" s="41">
        <f t="shared" si="17"/>
        <v>70</v>
      </c>
      <c r="D264" s="41">
        <v>10220</v>
      </c>
      <c r="E264" s="41">
        <v>3577</v>
      </c>
      <c r="F264" s="41">
        <v>146</v>
      </c>
      <c r="G264" s="41">
        <f t="shared" si="18"/>
        <v>14921.2</v>
      </c>
    </row>
    <row r="265" spans="1:7" x14ac:dyDescent="0.2">
      <c r="A265" s="35">
        <v>2010</v>
      </c>
      <c r="B265" s="35">
        <v>157</v>
      </c>
      <c r="C265" s="41">
        <f t="shared" si="17"/>
        <v>74</v>
      </c>
      <c r="D265" s="41">
        <v>11618</v>
      </c>
      <c r="E265" s="41">
        <v>2905</v>
      </c>
      <c r="F265" s="41">
        <v>158</v>
      </c>
      <c r="G265" s="41">
        <f t="shared" si="18"/>
        <v>18356.439999999999</v>
      </c>
    </row>
    <row r="266" spans="1:7" x14ac:dyDescent="0.2">
      <c r="A266" s="35">
        <v>2011</v>
      </c>
      <c r="B266" s="35">
        <v>145</v>
      </c>
      <c r="C266" s="41">
        <f t="shared" si="17"/>
        <v>92</v>
      </c>
      <c r="D266" s="41">
        <v>13340</v>
      </c>
      <c r="E266" s="41">
        <v>3202</v>
      </c>
      <c r="F266" s="41">
        <v>170</v>
      </c>
      <c r="G266" s="41">
        <f t="shared" si="18"/>
        <v>22678</v>
      </c>
    </row>
    <row r="267" spans="1:7" x14ac:dyDescent="0.2">
      <c r="A267" s="35">
        <v>2012</v>
      </c>
      <c r="B267" s="35">
        <v>145</v>
      </c>
      <c r="C267" s="41">
        <f t="shared" si="17"/>
        <v>52</v>
      </c>
      <c r="D267" s="41">
        <v>7540</v>
      </c>
      <c r="E267" s="41">
        <v>2413</v>
      </c>
      <c r="F267" s="41">
        <v>195</v>
      </c>
      <c r="G267" s="41">
        <f t="shared" si="18"/>
        <v>14703</v>
      </c>
    </row>
    <row r="268" spans="1:7" x14ac:dyDescent="0.2">
      <c r="A268" s="35">
        <v>2013</v>
      </c>
      <c r="B268" s="35">
        <v>159</v>
      </c>
      <c r="C268" s="41">
        <f t="shared" si="17"/>
        <v>94</v>
      </c>
      <c r="D268" s="41">
        <v>14946</v>
      </c>
      <c r="E268" s="41">
        <v>5231</v>
      </c>
      <c r="F268" s="41">
        <v>209</v>
      </c>
      <c r="G268" s="41">
        <f t="shared" si="18"/>
        <v>31237.14</v>
      </c>
    </row>
    <row r="269" spans="1:7" x14ac:dyDescent="0.2">
      <c r="A269" s="35">
        <v>2014</v>
      </c>
      <c r="B269" s="35">
        <v>162</v>
      </c>
      <c r="C269" s="41">
        <f t="shared" si="17"/>
        <v>88</v>
      </c>
      <c r="D269" s="41">
        <v>14256</v>
      </c>
      <c r="E269" s="41">
        <v>5132</v>
      </c>
      <c r="F269" s="41">
        <v>209</v>
      </c>
      <c r="G269" s="41">
        <f t="shared" si="18"/>
        <v>29795.040000000001</v>
      </c>
    </row>
    <row r="270" spans="1:7" x14ac:dyDescent="0.2">
      <c r="A270" s="35">
        <v>2015</v>
      </c>
      <c r="B270" s="35">
        <v>146</v>
      </c>
      <c r="C270" s="41">
        <f t="shared" si="17"/>
        <v>83</v>
      </c>
      <c r="D270" s="41">
        <v>12118</v>
      </c>
      <c r="E270" s="41">
        <v>3757</v>
      </c>
      <c r="F270" s="41">
        <v>194</v>
      </c>
      <c r="G270" s="41">
        <f t="shared" si="18"/>
        <v>23508.92</v>
      </c>
    </row>
    <row r="271" spans="1:7" x14ac:dyDescent="0.2">
      <c r="A271" s="35">
        <v>2016</v>
      </c>
      <c r="B271" s="35">
        <v>159</v>
      </c>
      <c r="C271" s="41">
        <f t="shared" si="17"/>
        <v>77</v>
      </c>
      <c r="D271" s="41">
        <v>12243</v>
      </c>
      <c r="E271" s="41">
        <v>3183</v>
      </c>
      <c r="F271" s="41">
        <v>177</v>
      </c>
      <c r="G271" s="41">
        <f t="shared" si="18"/>
        <v>21670.11</v>
      </c>
    </row>
    <row r="272" spans="1:7" x14ac:dyDescent="0.2">
      <c r="A272" s="35">
        <v>2017</v>
      </c>
      <c r="B272" s="35">
        <v>145</v>
      </c>
      <c r="C272" s="41">
        <f t="shared" si="17"/>
        <v>72</v>
      </c>
      <c r="D272" s="41">
        <v>10440</v>
      </c>
      <c r="E272" s="35">
        <v>2506</v>
      </c>
      <c r="F272" s="41">
        <v>224</v>
      </c>
      <c r="G272" s="41">
        <f t="shared" si="18"/>
        <v>23385.599999999999</v>
      </c>
    </row>
    <row r="273" spans="1:7" x14ac:dyDescent="0.2">
      <c r="A273" s="35">
        <v>2018</v>
      </c>
      <c r="B273" s="35">
        <v>160</v>
      </c>
      <c r="C273" s="41">
        <f t="shared" si="17"/>
        <v>92</v>
      </c>
      <c r="D273" s="41">
        <v>14720</v>
      </c>
      <c r="E273" s="41">
        <v>3680</v>
      </c>
      <c r="F273" s="41">
        <v>190</v>
      </c>
      <c r="G273" s="41">
        <f t="shared" si="18"/>
        <v>27968</v>
      </c>
    </row>
    <row r="274" spans="1:7" x14ac:dyDescent="0.2">
      <c r="A274" s="35">
        <v>2019</v>
      </c>
      <c r="B274" s="35">
        <v>173</v>
      </c>
      <c r="C274" s="41">
        <f t="shared" si="17"/>
        <v>86</v>
      </c>
      <c r="D274" s="41">
        <v>14878</v>
      </c>
      <c r="E274" s="35">
        <v>5802</v>
      </c>
      <c r="F274" s="41">
        <v>149</v>
      </c>
      <c r="G274" s="41">
        <f t="shared" si="18"/>
        <v>22168.22</v>
      </c>
    </row>
    <row r="275" spans="1:7" x14ac:dyDescent="0.2">
      <c r="A275" s="35">
        <v>2020</v>
      </c>
      <c r="B275" s="35">
        <v>110</v>
      </c>
      <c r="C275" s="41">
        <f t="shared" si="17"/>
        <v>81</v>
      </c>
      <c r="D275" s="41">
        <v>8910</v>
      </c>
      <c r="E275" s="41">
        <v>3208</v>
      </c>
      <c r="F275" s="41">
        <v>161</v>
      </c>
      <c r="G275" s="41">
        <f t="shared" si="18"/>
        <v>14345.1</v>
      </c>
    </row>
    <row r="276" spans="1:7" x14ac:dyDescent="0.2">
      <c r="A276" s="35">
        <v>2021</v>
      </c>
      <c r="B276" s="35">
        <v>117</v>
      </c>
      <c r="C276" s="41">
        <f t="shared" si="17"/>
        <v>57</v>
      </c>
      <c r="D276" s="41">
        <v>6669</v>
      </c>
      <c r="E276" s="41">
        <v>1934</v>
      </c>
      <c r="F276" s="41">
        <v>219</v>
      </c>
      <c r="G276" s="41">
        <f t="shared" si="18"/>
        <v>14605.11</v>
      </c>
    </row>
    <row r="277" spans="1:7" x14ac:dyDescent="0.2">
      <c r="A277" s="35">
        <v>2022</v>
      </c>
      <c r="B277" s="35">
        <v>123</v>
      </c>
      <c r="C277" s="41">
        <f t="shared" si="17"/>
        <v>61</v>
      </c>
      <c r="D277" s="41">
        <v>7503</v>
      </c>
      <c r="E277" s="41">
        <v>2176</v>
      </c>
      <c r="F277" s="41">
        <v>264</v>
      </c>
      <c r="G277" s="41">
        <f t="shared" si="18"/>
        <v>19807.919999999998</v>
      </c>
    </row>
    <row r="278" spans="1:7" x14ac:dyDescent="0.2">
      <c r="A278" s="35">
        <v>2023</v>
      </c>
      <c r="B278" s="35">
        <v>114</v>
      </c>
      <c r="C278" s="41">
        <f t="shared" si="17"/>
        <v>85</v>
      </c>
      <c r="D278" s="41">
        <v>9690</v>
      </c>
      <c r="E278" s="41">
        <v>3392</v>
      </c>
      <c r="F278" s="41">
        <v>200</v>
      </c>
      <c r="G278" s="41">
        <f t="shared" si="18"/>
        <v>19380</v>
      </c>
    </row>
    <row r="279" spans="1:7" x14ac:dyDescent="0.2">
      <c r="A279" s="35" t="s">
        <v>26</v>
      </c>
      <c r="C279" s="41"/>
      <c r="D279" s="41"/>
      <c r="E279" s="41"/>
      <c r="F279" s="41"/>
      <c r="G279" s="41"/>
    </row>
    <row r="280" spans="1:7" x14ac:dyDescent="0.2">
      <c r="A280" s="35">
        <v>1986</v>
      </c>
      <c r="B280" s="35">
        <v>129</v>
      </c>
      <c r="C280" s="41">
        <f t="shared" ref="C280:C317" si="19">D280/B280</f>
        <v>62</v>
      </c>
      <c r="D280" s="41">
        <v>7998</v>
      </c>
      <c r="E280" s="41">
        <v>880</v>
      </c>
      <c r="F280" s="41">
        <v>52.000500125031259</v>
      </c>
      <c r="G280" s="41">
        <f t="shared" ref="G280:G317" si="20">(D280*F280)/100</f>
        <v>4159</v>
      </c>
    </row>
    <row r="281" spans="1:7" x14ac:dyDescent="0.2">
      <c r="A281" s="35">
        <v>1987</v>
      </c>
      <c r="B281" s="35">
        <v>120</v>
      </c>
      <c r="C281" s="41">
        <f t="shared" si="19"/>
        <v>74</v>
      </c>
      <c r="D281" s="41">
        <v>8880</v>
      </c>
      <c r="E281" s="41">
        <v>1598</v>
      </c>
      <c r="F281" s="41">
        <v>50</v>
      </c>
      <c r="G281" s="41">
        <f t="shared" si="20"/>
        <v>4440</v>
      </c>
    </row>
    <row r="282" spans="1:7" x14ac:dyDescent="0.2">
      <c r="A282" s="35">
        <v>1988</v>
      </c>
      <c r="B282" s="35">
        <v>124</v>
      </c>
      <c r="C282" s="41">
        <f t="shared" si="19"/>
        <v>76</v>
      </c>
      <c r="D282" s="41">
        <v>9424</v>
      </c>
      <c r="E282" s="41">
        <v>848</v>
      </c>
      <c r="F282" s="41">
        <v>46</v>
      </c>
      <c r="G282" s="41">
        <f t="shared" si="20"/>
        <v>4335.04</v>
      </c>
    </row>
    <row r="283" spans="1:7" x14ac:dyDescent="0.2">
      <c r="A283" s="35">
        <v>1989</v>
      </c>
      <c r="B283" s="35">
        <v>140</v>
      </c>
      <c r="C283" s="41">
        <f t="shared" si="19"/>
        <v>56</v>
      </c>
      <c r="D283" s="41">
        <v>7840</v>
      </c>
      <c r="E283" s="41">
        <v>1647</v>
      </c>
      <c r="F283" s="41">
        <v>49</v>
      </c>
      <c r="G283" s="41">
        <f t="shared" si="20"/>
        <v>3841.6</v>
      </c>
    </row>
    <row r="284" spans="1:7" x14ac:dyDescent="0.2">
      <c r="A284" s="35">
        <v>1990</v>
      </c>
      <c r="B284" s="35">
        <v>140</v>
      </c>
      <c r="C284" s="41">
        <f t="shared" si="19"/>
        <v>67</v>
      </c>
      <c r="D284" s="41">
        <v>9380</v>
      </c>
      <c r="E284" s="41">
        <v>1501</v>
      </c>
      <c r="F284" s="41">
        <v>59</v>
      </c>
      <c r="G284" s="41">
        <f t="shared" si="20"/>
        <v>5534.2</v>
      </c>
    </row>
    <row r="285" spans="1:7" x14ac:dyDescent="0.2">
      <c r="A285" s="35">
        <v>1991</v>
      </c>
      <c r="B285" s="35">
        <v>140</v>
      </c>
      <c r="C285" s="41">
        <f t="shared" si="19"/>
        <v>78</v>
      </c>
      <c r="D285" s="41">
        <v>10920</v>
      </c>
      <c r="E285" s="41">
        <v>1201</v>
      </c>
      <c r="F285" s="41">
        <v>54</v>
      </c>
      <c r="G285" s="41">
        <f t="shared" si="20"/>
        <v>5896.8</v>
      </c>
    </row>
    <row r="286" spans="1:7" x14ac:dyDescent="0.2">
      <c r="A286" s="35">
        <v>1992</v>
      </c>
      <c r="B286" s="35">
        <v>125</v>
      </c>
      <c r="C286" s="41">
        <f t="shared" si="19"/>
        <v>85</v>
      </c>
      <c r="D286" s="41">
        <v>10625</v>
      </c>
      <c r="E286" s="41">
        <v>1488</v>
      </c>
      <c r="F286" s="41">
        <v>52</v>
      </c>
      <c r="G286" s="41">
        <f t="shared" si="20"/>
        <v>5525</v>
      </c>
    </row>
    <row r="287" spans="1:7" x14ac:dyDescent="0.2">
      <c r="A287" s="35">
        <v>1993</v>
      </c>
      <c r="B287" s="35">
        <v>105</v>
      </c>
      <c r="C287" s="41">
        <f t="shared" si="19"/>
        <v>82</v>
      </c>
      <c r="D287" s="41">
        <v>8610</v>
      </c>
      <c r="E287" s="41">
        <v>2755</v>
      </c>
      <c r="F287" s="41">
        <v>51</v>
      </c>
      <c r="G287" s="41">
        <f t="shared" si="20"/>
        <v>4391.1000000000004</v>
      </c>
    </row>
    <row r="288" spans="1:7" x14ac:dyDescent="0.2">
      <c r="A288" s="35">
        <v>1994</v>
      </c>
      <c r="B288" s="35">
        <v>103</v>
      </c>
      <c r="C288" s="41">
        <f t="shared" si="19"/>
        <v>74</v>
      </c>
      <c r="D288" s="41">
        <v>7622</v>
      </c>
      <c r="E288" s="41">
        <v>2058</v>
      </c>
      <c r="F288" s="41">
        <v>50</v>
      </c>
      <c r="G288" s="41">
        <f t="shared" si="20"/>
        <v>3811</v>
      </c>
    </row>
    <row r="289" spans="1:7" x14ac:dyDescent="0.2">
      <c r="A289" s="35">
        <v>1995</v>
      </c>
      <c r="B289" s="35">
        <v>84</v>
      </c>
      <c r="C289" s="41">
        <f t="shared" si="19"/>
        <v>106</v>
      </c>
      <c r="D289" s="41">
        <v>8904</v>
      </c>
      <c r="E289" s="41">
        <v>1959</v>
      </c>
      <c r="F289" s="41">
        <v>67</v>
      </c>
      <c r="G289" s="43">
        <f t="shared" si="20"/>
        <v>5965.68</v>
      </c>
    </row>
    <row r="290" spans="1:7" x14ac:dyDescent="0.2">
      <c r="A290" s="35">
        <v>1996</v>
      </c>
      <c r="B290" s="35">
        <v>82</v>
      </c>
      <c r="C290" s="41">
        <f t="shared" si="19"/>
        <v>83</v>
      </c>
      <c r="D290" s="41">
        <v>6806</v>
      </c>
      <c r="E290" s="41">
        <v>1361</v>
      </c>
      <c r="F290" s="41">
        <v>85</v>
      </c>
      <c r="G290" s="43">
        <f t="shared" si="20"/>
        <v>5785.1</v>
      </c>
    </row>
    <row r="291" spans="1:7" x14ac:dyDescent="0.2">
      <c r="A291" s="35">
        <v>1997</v>
      </c>
      <c r="B291" s="35">
        <v>94</v>
      </c>
      <c r="C291" s="41">
        <f t="shared" si="19"/>
        <v>106</v>
      </c>
      <c r="D291" s="41">
        <v>9964</v>
      </c>
      <c r="E291" s="41">
        <v>3188</v>
      </c>
      <c r="F291" s="41">
        <v>75</v>
      </c>
      <c r="G291" s="43">
        <f t="shared" si="20"/>
        <v>7473</v>
      </c>
    </row>
    <row r="292" spans="1:7" x14ac:dyDescent="0.2">
      <c r="A292" s="35">
        <v>1998</v>
      </c>
      <c r="B292" s="35">
        <v>91</v>
      </c>
      <c r="C292" s="41">
        <f t="shared" si="19"/>
        <v>77</v>
      </c>
      <c r="D292" s="41">
        <v>7007</v>
      </c>
      <c r="E292" s="41">
        <v>1612</v>
      </c>
      <c r="F292" s="41">
        <v>62</v>
      </c>
      <c r="G292" s="43">
        <f t="shared" si="20"/>
        <v>4344.34</v>
      </c>
    </row>
    <row r="293" spans="1:7" x14ac:dyDescent="0.2">
      <c r="A293" s="35">
        <v>1999</v>
      </c>
      <c r="B293" s="35">
        <v>108</v>
      </c>
      <c r="C293" s="41">
        <f t="shared" si="19"/>
        <v>81</v>
      </c>
      <c r="D293" s="41">
        <v>8748</v>
      </c>
      <c r="E293" s="41">
        <v>2799</v>
      </c>
      <c r="F293" s="41">
        <v>64</v>
      </c>
      <c r="G293" s="43">
        <f t="shared" si="20"/>
        <v>5598.72</v>
      </c>
    </row>
    <row r="294" spans="1:7" x14ac:dyDescent="0.2">
      <c r="A294" s="35">
        <v>2000</v>
      </c>
      <c r="B294" s="35">
        <v>105</v>
      </c>
      <c r="C294" s="41">
        <f t="shared" si="19"/>
        <v>79</v>
      </c>
      <c r="D294" s="41">
        <v>8295</v>
      </c>
      <c r="E294" s="41">
        <v>2986</v>
      </c>
      <c r="F294" s="41">
        <v>57</v>
      </c>
      <c r="G294" s="43">
        <f t="shared" si="20"/>
        <v>4728.1499999999996</v>
      </c>
    </row>
    <row r="295" spans="1:7" x14ac:dyDescent="0.2">
      <c r="A295" s="35">
        <v>2001</v>
      </c>
      <c r="B295" s="35">
        <v>97</v>
      </c>
      <c r="C295" s="41">
        <f t="shared" si="19"/>
        <v>79</v>
      </c>
      <c r="D295" s="41">
        <v>7663</v>
      </c>
      <c r="E295" s="41">
        <v>1533</v>
      </c>
      <c r="F295" s="41">
        <v>65</v>
      </c>
      <c r="G295" s="43">
        <f t="shared" si="20"/>
        <v>4980.95</v>
      </c>
    </row>
    <row r="296" spans="1:7" x14ac:dyDescent="0.2">
      <c r="A296" s="35">
        <v>2002</v>
      </c>
      <c r="B296" s="35">
        <v>114</v>
      </c>
      <c r="C296" s="41">
        <f t="shared" si="19"/>
        <v>67</v>
      </c>
      <c r="D296" s="41">
        <v>7638</v>
      </c>
      <c r="E296" s="41">
        <v>985</v>
      </c>
      <c r="F296" s="41">
        <v>114</v>
      </c>
      <c r="G296" s="43">
        <f t="shared" si="20"/>
        <v>8707.32</v>
      </c>
    </row>
    <row r="297" spans="1:7" x14ac:dyDescent="0.2">
      <c r="A297" s="35">
        <v>2003</v>
      </c>
      <c r="B297" s="35">
        <v>140</v>
      </c>
      <c r="C297" s="41">
        <f t="shared" si="19"/>
        <v>67</v>
      </c>
      <c r="D297" s="41">
        <v>9380</v>
      </c>
      <c r="E297" s="41">
        <v>1126</v>
      </c>
      <c r="F297" s="41">
        <v>140</v>
      </c>
      <c r="G297" s="43">
        <f t="shared" si="20"/>
        <v>13132</v>
      </c>
    </row>
    <row r="298" spans="1:7" x14ac:dyDescent="0.2">
      <c r="A298" s="35">
        <v>2004</v>
      </c>
      <c r="B298" s="35">
        <v>116</v>
      </c>
      <c r="C298" s="41">
        <f t="shared" si="19"/>
        <v>76</v>
      </c>
      <c r="D298" s="41">
        <v>8816</v>
      </c>
      <c r="E298" s="41">
        <v>1411</v>
      </c>
      <c r="F298" s="41">
        <v>97</v>
      </c>
      <c r="G298" s="43">
        <f t="shared" si="20"/>
        <v>8551.52</v>
      </c>
    </row>
    <row r="299" spans="1:7" x14ac:dyDescent="0.2">
      <c r="A299" s="35">
        <v>2005</v>
      </c>
      <c r="B299" s="35">
        <v>84</v>
      </c>
      <c r="C299" s="41">
        <f t="shared" si="19"/>
        <v>71</v>
      </c>
      <c r="D299" s="41">
        <v>5964</v>
      </c>
      <c r="E299" s="41">
        <v>954</v>
      </c>
      <c r="F299" s="41">
        <v>86</v>
      </c>
      <c r="G299" s="43">
        <f t="shared" si="20"/>
        <v>5129.04</v>
      </c>
    </row>
    <row r="300" spans="1:7" x14ac:dyDescent="0.2">
      <c r="A300" s="35">
        <v>2006</v>
      </c>
      <c r="B300" s="35">
        <v>82</v>
      </c>
      <c r="C300" s="41">
        <f t="shared" si="19"/>
        <v>70</v>
      </c>
      <c r="D300" s="41">
        <v>5740</v>
      </c>
      <c r="E300" s="41">
        <v>976</v>
      </c>
      <c r="F300" s="41">
        <v>89</v>
      </c>
      <c r="G300" s="43">
        <f t="shared" si="20"/>
        <v>5108.6000000000004</v>
      </c>
    </row>
    <row r="301" spans="1:7" x14ac:dyDescent="0.2">
      <c r="A301" s="35">
        <v>2007</v>
      </c>
      <c r="B301" s="35">
        <v>105</v>
      </c>
      <c r="C301" s="41">
        <f t="shared" si="19"/>
        <v>82</v>
      </c>
      <c r="D301" s="41">
        <v>8610</v>
      </c>
      <c r="E301" s="41">
        <v>1550</v>
      </c>
      <c r="F301" s="41">
        <v>96</v>
      </c>
      <c r="G301" s="43">
        <f t="shared" si="20"/>
        <v>8265.6</v>
      </c>
    </row>
    <row r="302" spans="1:7" x14ac:dyDescent="0.2">
      <c r="A302" s="35">
        <v>2008</v>
      </c>
      <c r="B302" s="35">
        <v>77</v>
      </c>
      <c r="C302" s="41">
        <f t="shared" si="19"/>
        <v>64</v>
      </c>
      <c r="D302" s="41">
        <v>4928</v>
      </c>
      <c r="E302" s="41">
        <v>1380</v>
      </c>
      <c r="F302" s="41">
        <v>134</v>
      </c>
      <c r="G302" s="43">
        <f t="shared" si="20"/>
        <v>6603.52</v>
      </c>
    </row>
    <row r="303" spans="1:7" x14ac:dyDescent="0.2">
      <c r="A303" s="35">
        <v>2009</v>
      </c>
      <c r="B303" s="35">
        <v>89</v>
      </c>
      <c r="C303" s="41">
        <f t="shared" si="19"/>
        <v>63</v>
      </c>
      <c r="D303" s="41">
        <v>5607</v>
      </c>
      <c r="E303" s="41">
        <v>1065</v>
      </c>
      <c r="F303" s="41">
        <v>139</v>
      </c>
      <c r="G303" s="43">
        <f t="shared" si="20"/>
        <v>7793.73</v>
      </c>
    </row>
    <row r="304" spans="1:7" x14ac:dyDescent="0.2">
      <c r="A304" s="35">
        <v>2010</v>
      </c>
      <c r="B304" s="35">
        <v>100</v>
      </c>
      <c r="C304" s="41">
        <f t="shared" si="19"/>
        <v>72</v>
      </c>
      <c r="D304" s="41">
        <v>7200</v>
      </c>
      <c r="E304" s="41">
        <v>792</v>
      </c>
      <c r="F304" s="41">
        <v>151</v>
      </c>
      <c r="G304" s="43">
        <f t="shared" si="20"/>
        <v>10872</v>
      </c>
    </row>
    <row r="305" spans="1:7" x14ac:dyDescent="0.2">
      <c r="A305" s="35">
        <v>2011</v>
      </c>
      <c r="B305" s="35">
        <v>78</v>
      </c>
      <c r="C305" s="41">
        <f t="shared" si="19"/>
        <v>58</v>
      </c>
      <c r="D305" s="41">
        <v>4524</v>
      </c>
      <c r="E305" s="41">
        <v>633</v>
      </c>
      <c r="F305" s="41">
        <v>178</v>
      </c>
      <c r="G305" s="43">
        <f t="shared" si="20"/>
        <v>8052.72</v>
      </c>
    </row>
    <row r="306" spans="1:7" x14ac:dyDescent="0.2">
      <c r="A306" s="35">
        <v>2012</v>
      </c>
      <c r="B306" s="35">
        <v>92</v>
      </c>
      <c r="C306" s="41">
        <f t="shared" si="19"/>
        <v>52</v>
      </c>
      <c r="D306" s="41">
        <v>4784</v>
      </c>
      <c r="E306" s="41">
        <v>718</v>
      </c>
      <c r="F306" s="41">
        <v>200</v>
      </c>
      <c r="G306" s="43">
        <f t="shared" si="20"/>
        <v>9568</v>
      </c>
    </row>
    <row r="307" spans="1:7" x14ac:dyDescent="0.2">
      <c r="A307" s="35">
        <v>2013</v>
      </c>
      <c r="B307" s="35">
        <v>106</v>
      </c>
      <c r="C307" s="41">
        <f t="shared" si="19"/>
        <v>59</v>
      </c>
      <c r="D307" s="41">
        <v>6254</v>
      </c>
      <c r="E307" s="41">
        <v>1689</v>
      </c>
      <c r="F307" s="41">
        <v>210</v>
      </c>
      <c r="G307" s="43">
        <f t="shared" si="20"/>
        <v>13133.4</v>
      </c>
    </row>
    <row r="308" spans="1:7" x14ac:dyDescent="0.2">
      <c r="A308" s="35">
        <v>2014</v>
      </c>
      <c r="B308" s="35">
        <v>116</v>
      </c>
      <c r="C308" s="41">
        <f t="shared" si="19"/>
        <v>78</v>
      </c>
      <c r="D308" s="41">
        <v>9048</v>
      </c>
      <c r="E308" s="41">
        <v>2081</v>
      </c>
      <c r="F308" s="41">
        <v>224</v>
      </c>
      <c r="G308" s="41">
        <f t="shared" si="20"/>
        <v>20267.52</v>
      </c>
    </row>
    <row r="309" spans="1:7" x14ac:dyDescent="0.2">
      <c r="A309" s="35">
        <v>2015</v>
      </c>
      <c r="B309" s="35">
        <v>126</v>
      </c>
      <c r="C309" s="41">
        <f t="shared" si="19"/>
        <v>66</v>
      </c>
      <c r="D309" s="41">
        <v>8316</v>
      </c>
      <c r="E309" s="41">
        <v>1164</v>
      </c>
      <c r="F309" s="41">
        <v>210</v>
      </c>
      <c r="G309" s="41">
        <f t="shared" si="20"/>
        <v>17463.599999999999</v>
      </c>
    </row>
    <row r="310" spans="1:7" x14ac:dyDescent="0.2">
      <c r="A310" s="35">
        <v>2016</v>
      </c>
      <c r="B310" s="35">
        <v>133</v>
      </c>
      <c r="C310" s="41">
        <f t="shared" si="19"/>
        <v>70</v>
      </c>
      <c r="D310" s="41">
        <v>9310</v>
      </c>
      <c r="E310" s="35">
        <v>2607</v>
      </c>
      <c r="F310" s="41">
        <v>208</v>
      </c>
      <c r="G310" s="41">
        <f t="shared" si="20"/>
        <v>19364.8</v>
      </c>
    </row>
    <row r="311" spans="1:7" x14ac:dyDescent="0.2">
      <c r="A311" s="35">
        <v>2017</v>
      </c>
      <c r="B311" s="35">
        <v>120</v>
      </c>
      <c r="C311" s="41">
        <f t="shared" si="19"/>
        <v>66</v>
      </c>
      <c r="D311" s="41">
        <v>7920</v>
      </c>
      <c r="E311" s="41">
        <v>2297</v>
      </c>
      <c r="F311" s="41">
        <v>217</v>
      </c>
      <c r="G311" s="41">
        <f t="shared" si="20"/>
        <v>17186.400000000001</v>
      </c>
    </row>
    <row r="312" spans="1:7" x14ac:dyDescent="0.2">
      <c r="A312" s="35">
        <v>2018</v>
      </c>
      <c r="B312" s="35">
        <v>132</v>
      </c>
      <c r="C312" s="41">
        <f t="shared" si="19"/>
        <v>56</v>
      </c>
      <c r="D312" s="41">
        <v>7392</v>
      </c>
      <c r="E312" s="41">
        <v>1035</v>
      </c>
      <c r="F312" s="41">
        <v>212</v>
      </c>
      <c r="G312" s="41">
        <f t="shared" si="20"/>
        <v>15671.04</v>
      </c>
    </row>
    <row r="313" spans="1:7" x14ac:dyDescent="0.2">
      <c r="A313" s="35">
        <v>2019</v>
      </c>
      <c r="B313" s="35">
        <v>126</v>
      </c>
      <c r="C313" s="41">
        <f t="shared" si="19"/>
        <v>60</v>
      </c>
      <c r="D313" s="41">
        <v>7560</v>
      </c>
      <c r="E313" s="41">
        <v>1663</v>
      </c>
      <c r="F313" s="41">
        <v>231.99999999999997</v>
      </c>
      <c r="G313" s="41">
        <f t="shared" si="20"/>
        <v>17539.199999999997</v>
      </c>
    </row>
    <row r="314" spans="1:7" x14ac:dyDescent="0.2">
      <c r="A314" s="35">
        <v>2020</v>
      </c>
      <c r="B314" s="35">
        <v>157</v>
      </c>
      <c r="C314" s="41">
        <f t="shared" si="19"/>
        <v>57</v>
      </c>
      <c r="D314" s="41">
        <v>8949</v>
      </c>
      <c r="E314" s="41">
        <v>1253</v>
      </c>
      <c r="F314" s="41">
        <v>200</v>
      </c>
      <c r="G314" s="41">
        <f t="shared" si="20"/>
        <v>17898</v>
      </c>
    </row>
    <row r="315" spans="1:7" x14ac:dyDescent="0.2">
      <c r="A315" s="35">
        <v>2021</v>
      </c>
      <c r="B315" s="35">
        <v>137</v>
      </c>
      <c r="C315" s="41">
        <f t="shared" si="19"/>
        <v>56</v>
      </c>
      <c r="D315" s="41">
        <v>7672</v>
      </c>
      <c r="E315" s="41">
        <v>384</v>
      </c>
      <c r="F315" s="41">
        <v>231.99999999999997</v>
      </c>
      <c r="G315" s="41">
        <f t="shared" si="20"/>
        <v>17799.039999999997</v>
      </c>
    </row>
    <row r="316" spans="1:7" x14ac:dyDescent="0.2">
      <c r="A316" s="35">
        <v>2022</v>
      </c>
      <c r="B316" s="35">
        <v>157</v>
      </c>
      <c r="C316" s="41">
        <f t="shared" si="19"/>
        <v>53</v>
      </c>
      <c r="D316" s="41">
        <v>8321</v>
      </c>
      <c r="E316" s="41">
        <v>166</v>
      </c>
      <c r="F316" s="41">
        <v>327</v>
      </c>
      <c r="G316" s="41">
        <f t="shared" si="20"/>
        <v>27209.67</v>
      </c>
    </row>
    <row r="317" spans="1:7" x14ac:dyDescent="0.2">
      <c r="A317" s="35">
        <v>2023</v>
      </c>
      <c r="B317" s="35">
        <v>111</v>
      </c>
      <c r="C317" s="41">
        <f t="shared" si="19"/>
        <v>35</v>
      </c>
      <c r="D317" s="41">
        <v>3885</v>
      </c>
      <c r="E317" s="41">
        <v>505</v>
      </c>
      <c r="F317" s="41">
        <v>301</v>
      </c>
      <c r="G317" s="41">
        <f t="shared" si="20"/>
        <v>11693.85</v>
      </c>
    </row>
    <row r="318" spans="1:7" x14ac:dyDescent="0.2">
      <c r="A318" s="35" t="s">
        <v>27</v>
      </c>
      <c r="C318" s="41"/>
      <c r="D318" s="41"/>
      <c r="E318" s="41"/>
      <c r="F318" s="41"/>
      <c r="G318" s="41"/>
    </row>
    <row r="319" spans="1:7" x14ac:dyDescent="0.2">
      <c r="A319" s="35">
        <v>1986</v>
      </c>
      <c r="B319" s="35">
        <v>93</v>
      </c>
      <c r="C319" s="41">
        <f t="shared" ref="C319:C356" si="21">D319/B319</f>
        <v>56</v>
      </c>
      <c r="D319" s="41">
        <v>5208</v>
      </c>
      <c r="E319" s="41">
        <v>990</v>
      </c>
      <c r="F319" s="41">
        <v>50.998463901689711</v>
      </c>
      <c r="G319" s="41">
        <f t="shared" ref="G319:G347" si="22">(D319*F319)/100</f>
        <v>2656</v>
      </c>
    </row>
    <row r="320" spans="1:7" x14ac:dyDescent="0.2">
      <c r="A320" s="35">
        <v>1987</v>
      </c>
      <c r="B320" s="35">
        <v>93</v>
      </c>
      <c r="C320" s="41">
        <f t="shared" si="21"/>
        <v>68</v>
      </c>
      <c r="D320" s="41">
        <v>6324</v>
      </c>
      <c r="E320" s="41">
        <v>1202</v>
      </c>
      <c r="F320" s="41">
        <v>53</v>
      </c>
      <c r="G320" s="41">
        <f t="shared" si="22"/>
        <v>3351.72</v>
      </c>
    </row>
    <row r="321" spans="1:7" x14ac:dyDescent="0.2">
      <c r="A321" s="35">
        <v>1988</v>
      </c>
      <c r="B321" s="35">
        <v>95</v>
      </c>
      <c r="C321" s="41">
        <f t="shared" si="21"/>
        <v>73</v>
      </c>
      <c r="D321" s="41">
        <v>6935</v>
      </c>
      <c r="E321" s="41">
        <v>1456</v>
      </c>
      <c r="F321" s="41">
        <v>53</v>
      </c>
      <c r="G321" s="41">
        <f t="shared" si="22"/>
        <v>3675.55</v>
      </c>
    </row>
    <row r="322" spans="1:7" x14ac:dyDescent="0.2">
      <c r="A322" s="35">
        <v>1989</v>
      </c>
      <c r="B322" s="35">
        <v>102</v>
      </c>
      <c r="C322" s="41">
        <f t="shared" si="21"/>
        <v>70</v>
      </c>
      <c r="D322" s="41">
        <v>7140</v>
      </c>
      <c r="E322" s="41">
        <v>1642</v>
      </c>
      <c r="F322" s="41">
        <v>56</v>
      </c>
      <c r="G322" s="41">
        <f t="shared" si="22"/>
        <v>3998.4</v>
      </c>
    </row>
    <row r="323" spans="1:7" x14ac:dyDescent="0.2">
      <c r="A323" s="35">
        <v>1990</v>
      </c>
      <c r="B323" s="35">
        <v>100</v>
      </c>
      <c r="C323" s="41">
        <f t="shared" si="21"/>
        <v>80</v>
      </c>
      <c r="D323" s="41">
        <v>8000</v>
      </c>
      <c r="E323" s="41">
        <v>2560</v>
      </c>
      <c r="F323" s="41">
        <v>56</v>
      </c>
      <c r="G323" s="41">
        <f t="shared" si="22"/>
        <v>4480</v>
      </c>
    </row>
    <row r="324" spans="1:7" x14ac:dyDescent="0.2">
      <c r="A324" s="35">
        <v>1991</v>
      </c>
      <c r="B324" s="35">
        <v>105</v>
      </c>
      <c r="C324" s="41">
        <f t="shared" si="21"/>
        <v>73</v>
      </c>
      <c r="D324" s="41">
        <v>7665</v>
      </c>
      <c r="E324" s="41">
        <v>2683</v>
      </c>
      <c r="F324" s="41">
        <v>57</v>
      </c>
      <c r="G324" s="41">
        <f t="shared" si="22"/>
        <v>4369.05</v>
      </c>
    </row>
    <row r="325" spans="1:7" x14ac:dyDescent="0.2">
      <c r="A325" s="35">
        <v>1992</v>
      </c>
      <c r="B325" s="35">
        <v>95</v>
      </c>
      <c r="C325" s="41">
        <f t="shared" si="21"/>
        <v>68</v>
      </c>
      <c r="D325" s="41">
        <v>6460</v>
      </c>
      <c r="E325" s="41">
        <v>2067</v>
      </c>
      <c r="F325" s="41">
        <v>59</v>
      </c>
      <c r="G325" s="41">
        <f t="shared" si="22"/>
        <v>3811.4</v>
      </c>
    </row>
    <row r="326" spans="1:7" x14ac:dyDescent="0.2">
      <c r="A326" s="35">
        <v>1993</v>
      </c>
      <c r="B326" s="35">
        <v>90</v>
      </c>
      <c r="C326" s="41">
        <f t="shared" si="21"/>
        <v>77</v>
      </c>
      <c r="D326" s="41">
        <v>6930</v>
      </c>
      <c r="E326" s="41">
        <v>2980</v>
      </c>
      <c r="F326" s="41">
        <v>57</v>
      </c>
      <c r="G326" s="41">
        <f t="shared" si="22"/>
        <v>3950.1</v>
      </c>
    </row>
    <row r="327" spans="1:7" x14ac:dyDescent="0.2">
      <c r="A327" s="35">
        <v>1994</v>
      </c>
      <c r="B327" s="35">
        <v>90</v>
      </c>
      <c r="C327" s="41">
        <f t="shared" si="21"/>
        <v>86</v>
      </c>
      <c r="D327" s="41">
        <v>7740</v>
      </c>
      <c r="E327" s="41">
        <v>3870</v>
      </c>
      <c r="F327" s="41">
        <v>55</v>
      </c>
      <c r="G327" s="41">
        <f t="shared" si="22"/>
        <v>4257</v>
      </c>
    </row>
    <row r="328" spans="1:7" x14ac:dyDescent="0.2">
      <c r="A328" s="35">
        <v>1995</v>
      </c>
      <c r="B328" s="35">
        <v>97</v>
      </c>
      <c r="C328" s="41">
        <f t="shared" si="21"/>
        <v>92</v>
      </c>
      <c r="D328" s="41">
        <v>8924</v>
      </c>
      <c r="E328" s="41">
        <v>3570</v>
      </c>
      <c r="F328" s="41">
        <v>78</v>
      </c>
      <c r="G328" s="41">
        <f t="shared" si="22"/>
        <v>6960.72</v>
      </c>
    </row>
    <row r="329" spans="1:7" x14ac:dyDescent="0.2">
      <c r="A329" s="35">
        <v>1996</v>
      </c>
      <c r="B329" s="35">
        <v>90</v>
      </c>
      <c r="C329" s="41">
        <f t="shared" si="21"/>
        <v>96</v>
      </c>
      <c r="D329" s="41">
        <v>8640</v>
      </c>
      <c r="E329" s="41">
        <v>4320</v>
      </c>
      <c r="F329" s="41">
        <v>101</v>
      </c>
      <c r="G329" s="41">
        <f t="shared" si="22"/>
        <v>8726.4</v>
      </c>
    </row>
    <row r="330" spans="1:7" x14ac:dyDescent="0.2">
      <c r="A330" s="35">
        <v>1997</v>
      </c>
      <c r="B330" s="35">
        <v>85</v>
      </c>
      <c r="C330" s="41">
        <f t="shared" si="21"/>
        <v>70</v>
      </c>
      <c r="D330" s="41">
        <v>5950</v>
      </c>
      <c r="E330" s="41">
        <v>3273</v>
      </c>
      <c r="F330" s="41">
        <v>77</v>
      </c>
      <c r="G330" s="41">
        <f t="shared" si="22"/>
        <v>4581.5</v>
      </c>
    </row>
    <row r="331" spans="1:7" x14ac:dyDescent="0.2">
      <c r="A331" s="35">
        <v>1998</v>
      </c>
      <c r="B331" s="35">
        <v>80</v>
      </c>
      <c r="C331" s="41">
        <f t="shared" si="21"/>
        <v>85</v>
      </c>
      <c r="D331" s="41">
        <v>6800</v>
      </c>
      <c r="E331" s="41">
        <v>3672</v>
      </c>
      <c r="F331" s="41">
        <v>66</v>
      </c>
      <c r="G331" s="41">
        <f t="shared" si="22"/>
        <v>4488</v>
      </c>
    </row>
    <row r="332" spans="1:7" x14ac:dyDescent="0.2">
      <c r="A332" s="35">
        <v>1999</v>
      </c>
      <c r="B332" s="35">
        <v>73</v>
      </c>
      <c r="C332" s="41">
        <f t="shared" si="21"/>
        <v>85</v>
      </c>
      <c r="D332" s="41">
        <v>6205</v>
      </c>
      <c r="E332" s="41">
        <v>3475</v>
      </c>
      <c r="F332" s="41">
        <v>66</v>
      </c>
      <c r="G332" s="41">
        <f t="shared" si="22"/>
        <v>4095.3</v>
      </c>
    </row>
    <row r="333" spans="1:7" x14ac:dyDescent="0.2">
      <c r="A333" s="35">
        <v>2000</v>
      </c>
      <c r="B333" s="35">
        <v>72</v>
      </c>
      <c r="C333" s="41">
        <f t="shared" si="21"/>
        <v>75</v>
      </c>
      <c r="D333" s="41">
        <v>5400</v>
      </c>
      <c r="E333" s="41">
        <v>2970</v>
      </c>
      <c r="F333" s="41">
        <v>60</v>
      </c>
      <c r="G333" s="41">
        <f t="shared" si="22"/>
        <v>3240</v>
      </c>
    </row>
    <row r="334" spans="1:7" x14ac:dyDescent="0.2">
      <c r="A334" s="35">
        <v>2001</v>
      </c>
      <c r="B334" s="35">
        <v>76</v>
      </c>
      <c r="C334" s="41">
        <f t="shared" si="21"/>
        <v>60</v>
      </c>
      <c r="D334" s="41">
        <v>4560</v>
      </c>
      <c r="E334" s="41">
        <v>2827</v>
      </c>
      <c r="F334" s="41">
        <v>81</v>
      </c>
      <c r="G334" s="41">
        <f t="shared" si="22"/>
        <v>3693.6</v>
      </c>
    </row>
    <row r="335" spans="1:7" x14ac:dyDescent="0.2">
      <c r="A335" s="35">
        <v>2002</v>
      </c>
      <c r="B335" s="35">
        <v>72</v>
      </c>
      <c r="C335" s="41">
        <f t="shared" si="21"/>
        <v>77</v>
      </c>
      <c r="D335" s="41">
        <v>5544</v>
      </c>
      <c r="E335" s="41">
        <v>1885</v>
      </c>
      <c r="F335" s="41">
        <v>140</v>
      </c>
      <c r="G335" s="41">
        <f t="shared" si="22"/>
        <v>7761.6</v>
      </c>
    </row>
    <row r="336" spans="1:7" x14ac:dyDescent="0.2">
      <c r="A336" s="35">
        <v>2003</v>
      </c>
      <c r="B336" s="35">
        <v>65</v>
      </c>
      <c r="C336" s="41">
        <f t="shared" si="21"/>
        <v>74</v>
      </c>
      <c r="D336" s="41">
        <v>4810</v>
      </c>
      <c r="E336" s="41">
        <v>1732</v>
      </c>
      <c r="F336" s="41">
        <v>141</v>
      </c>
      <c r="G336" s="41">
        <f t="shared" si="22"/>
        <v>6782.1</v>
      </c>
    </row>
    <row r="337" spans="1:7" x14ac:dyDescent="0.2">
      <c r="A337" s="35">
        <v>2004</v>
      </c>
      <c r="B337" s="35">
        <v>65</v>
      </c>
      <c r="C337" s="41">
        <f t="shared" si="21"/>
        <v>67</v>
      </c>
      <c r="D337" s="41">
        <v>4355</v>
      </c>
      <c r="E337" s="41">
        <v>2439</v>
      </c>
      <c r="F337" s="41">
        <v>116</v>
      </c>
      <c r="G337" s="41">
        <f t="shared" si="22"/>
        <v>5051.8</v>
      </c>
    </row>
    <row r="338" spans="1:7" x14ac:dyDescent="0.2">
      <c r="A338" s="35">
        <v>2005</v>
      </c>
      <c r="B338" s="35">
        <v>65</v>
      </c>
      <c r="C338" s="41">
        <f t="shared" si="21"/>
        <v>68</v>
      </c>
      <c r="D338" s="41">
        <v>4420</v>
      </c>
      <c r="E338" s="41">
        <v>2519</v>
      </c>
      <c r="F338" s="41">
        <v>94</v>
      </c>
      <c r="G338" s="41">
        <f t="shared" si="22"/>
        <v>4154.8</v>
      </c>
    </row>
    <row r="339" spans="1:7" x14ac:dyDescent="0.2">
      <c r="A339" s="35">
        <v>2006</v>
      </c>
      <c r="B339" s="35">
        <v>72</v>
      </c>
      <c r="C339" s="41">
        <f t="shared" si="21"/>
        <v>55</v>
      </c>
      <c r="D339" s="41">
        <v>3960</v>
      </c>
      <c r="E339" s="41">
        <v>2099</v>
      </c>
      <c r="F339" s="41">
        <v>115</v>
      </c>
      <c r="G339" s="41">
        <f t="shared" si="22"/>
        <v>4554</v>
      </c>
    </row>
    <row r="340" spans="1:7" x14ac:dyDescent="0.2">
      <c r="A340" s="35">
        <v>2007</v>
      </c>
      <c r="B340" s="35">
        <v>72</v>
      </c>
      <c r="C340" s="41">
        <f t="shared" si="21"/>
        <v>64</v>
      </c>
      <c r="D340" s="41">
        <v>4608</v>
      </c>
      <c r="E340" s="41">
        <v>2350</v>
      </c>
      <c r="F340" s="41">
        <v>119</v>
      </c>
      <c r="G340" s="41">
        <f t="shared" si="22"/>
        <v>5483.52</v>
      </c>
    </row>
    <row r="341" spans="1:7" x14ac:dyDescent="0.2">
      <c r="A341" s="35">
        <v>2008</v>
      </c>
      <c r="B341" s="35">
        <v>71</v>
      </c>
      <c r="C341" s="41">
        <f t="shared" si="21"/>
        <v>73</v>
      </c>
      <c r="D341" s="41">
        <v>5183</v>
      </c>
      <c r="E341" s="41">
        <v>2021</v>
      </c>
      <c r="F341" s="41">
        <v>144</v>
      </c>
      <c r="G341" s="41">
        <f t="shared" si="22"/>
        <v>7463.52</v>
      </c>
    </row>
    <row r="342" spans="1:7" x14ac:dyDescent="0.2">
      <c r="A342" s="35">
        <v>2009</v>
      </c>
      <c r="B342" s="35">
        <v>66</v>
      </c>
      <c r="C342" s="41">
        <f t="shared" si="21"/>
        <v>60</v>
      </c>
      <c r="D342" s="41">
        <v>3960</v>
      </c>
      <c r="E342" s="41">
        <v>1505</v>
      </c>
      <c r="F342" s="41">
        <v>155</v>
      </c>
      <c r="G342" s="41">
        <f t="shared" si="22"/>
        <v>6138</v>
      </c>
    </row>
    <row r="343" spans="1:7" x14ac:dyDescent="0.2">
      <c r="A343" s="35">
        <v>2010</v>
      </c>
      <c r="B343" s="35">
        <v>71</v>
      </c>
      <c r="C343" s="41">
        <f t="shared" si="21"/>
        <v>58</v>
      </c>
      <c r="D343" s="41">
        <v>4118</v>
      </c>
      <c r="E343" s="41">
        <v>1524</v>
      </c>
      <c r="F343" s="41">
        <v>167</v>
      </c>
      <c r="G343" s="41">
        <f t="shared" si="22"/>
        <v>6877.06</v>
      </c>
    </row>
    <row r="344" spans="1:7" x14ac:dyDescent="0.2">
      <c r="A344" s="35">
        <v>2011</v>
      </c>
      <c r="B344" s="35">
        <v>74</v>
      </c>
      <c r="C344" s="41">
        <f t="shared" si="21"/>
        <v>64</v>
      </c>
      <c r="D344" s="41">
        <v>4736</v>
      </c>
      <c r="E344" s="41">
        <v>2084</v>
      </c>
      <c r="F344" s="41">
        <v>181</v>
      </c>
      <c r="G344" s="41">
        <f t="shared" si="22"/>
        <v>8572.16</v>
      </c>
    </row>
    <row r="345" spans="1:7" x14ac:dyDescent="0.2">
      <c r="A345" s="35">
        <v>2012</v>
      </c>
      <c r="B345" s="35">
        <v>73</v>
      </c>
      <c r="C345" s="41">
        <f t="shared" si="21"/>
        <v>57</v>
      </c>
      <c r="D345" s="41">
        <v>4161</v>
      </c>
      <c r="E345" s="41">
        <v>1332</v>
      </c>
      <c r="F345" s="41">
        <v>203</v>
      </c>
      <c r="G345" s="41">
        <f t="shared" si="22"/>
        <v>8446.83</v>
      </c>
    </row>
    <row r="346" spans="1:7" x14ac:dyDescent="0.2">
      <c r="A346" s="35">
        <v>2013</v>
      </c>
      <c r="B346" s="35">
        <v>85</v>
      </c>
      <c r="C346" s="41">
        <f t="shared" si="21"/>
        <v>55</v>
      </c>
      <c r="D346" s="41">
        <v>4675</v>
      </c>
      <c r="E346" s="41">
        <v>982</v>
      </c>
      <c r="F346" s="41">
        <v>216</v>
      </c>
      <c r="G346" s="41">
        <f t="shared" si="22"/>
        <v>10098</v>
      </c>
    </row>
    <row r="347" spans="1:7" x14ac:dyDescent="0.2">
      <c r="A347" s="35">
        <v>2014</v>
      </c>
      <c r="B347" s="35">
        <v>91</v>
      </c>
      <c r="C347" s="41">
        <f t="shared" si="21"/>
        <v>63</v>
      </c>
      <c r="D347" s="41">
        <v>5733</v>
      </c>
      <c r="E347" s="41">
        <v>1835</v>
      </c>
      <c r="F347" s="41">
        <v>249</v>
      </c>
      <c r="G347" s="41">
        <f t="shared" si="22"/>
        <v>14275.17</v>
      </c>
    </row>
    <row r="348" spans="1:7" x14ac:dyDescent="0.2">
      <c r="A348" s="35">
        <v>2015</v>
      </c>
      <c r="B348" s="35">
        <v>90</v>
      </c>
      <c r="C348" s="41">
        <f t="shared" si="21"/>
        <v>58</v>
      </c>
      <c r="D348" s="41">
        <v>5220</v>
      </c>
      <c r="E348" s="35">
        <v>1984</v>
      </c>
      <c r="F348" s="41">
        <v>244</v>
      </c>
      <c r="G348" s="41">
        <f>(D348*F348)/100</f>
        <v>12736.8</v>
      </c>
    </row>
    <row r="349" spans="1:7" x14ac:dyDescent="0.2">
      <c r="A349" s="35">
        <v>2016</v>
      </c>
      <c r="B349" s="35">
        <v>89</v>
      </c>
      <c r="C349" s="41">
        <f t="shared" si="21"/>
        <v>60</v>
      </c>
      <c r="D349" s="41">
        <v>5340</v>
      </c>
      <c r="E349" s="41">
        <v>1709</v>
      </c>
      <c r="F349" s="41">
        <v>237</v>
      </c>
      <c r="G349" s="41">
        <f>(D349*F349)/100</f>
        <v>12655.8</v>
      </c>
    </row>
    <row r="350" spans="1:7" x14ac:dyDescent="0.2">
      <c r="A350" s="35">
        <v>2017</v>
      </c>
      <c r="B350" s="35">
        <v>87</v>
      </c>
      <c r="C350" s="41">
        <f t="shared" si="21"/>
        <v>45</v>
      </c>
      <c r="D350" s="41">
        <v>3915</v>
      </c>
      <c r="E350" s="41">
        <v>822</v>
      </c>
      <c r="F350" s="41">
        <v>242</v>
      </c>
      <c r="G350" s="41">
        <f t="shared" ref="G350:G395" si="23">(D350*F350)/100</f>
        <v>9474.2999999999993</v>
      </c>
    </row>
    <row r="351" spans="1:7" x14ac:dyDescent="0.2">
      <c r="A351" s="35">
        <v>2018</v>
      </c>
      <c r="B351" s="35">
        <v>97</v>
      </c>
      <c r="C351" s="41">
        <f t="shared" si="21"/>
        <v>44</v>
      </c>
      <c r="D351" s="41">
        <v>4268</v>
      </c>
      <c r="E351" s="41">
        <v>768</v>
      </c>
      <c r="F351" s="41">
        <v>249.00000000000003</v>
      </c>
      <c r="G351" s="41">
        <f t="shared" si="23"/>
        <v>10627.320000000002</v>
      </c>
    </row>
    <row r="352" spans="1:7" x14ac:dyDescent="0.2">
      <c r="A352" s="35">
        <v>2019</v>
      </c>
      <c r="B352" s="35">
        <v>94</v>
      </c>
      <c r="C352" s="41">
        <f t="shared" si="21"/>
        <v>50</v>
      </c>
      <c r="D352" s="41">
        <v>4700</v>
      </c>
      <c r="E352" s="41">
        <v>1363</v>
      </c>
      <c r="F352" s="41">
        <v>256</v>
      </c>
      <c r="G352" s="41">
        <f t="shared" si="23"/>
        <v>12032</v>
      </c>
    </row>
    <row r="353" spans="1:7" x14ac:dyDescent="0.2">
      <c r="A353" s="35">
        <v>2020</v>
      </c>
      <c r="B353" s="35">
        <v>95</v>
      </c>
      <c r="C353" s="41">
        <f t="shared" si="21"/>
        <v>47</v>
      </c>
      <c r="D353" s="41">
        <v>4465</v>
      </c>
      <c r="E353" s="41">
        <v>1384</v>
      </c>
      <c r="F353" s="41">
        <v>295</v>
      </c>
      <c r="G353" s="41">
        <f t="shared" si="23"/>
        <v>13171.75</v>
      </c>
    </row>
    <row r="354" spans="1:7" x14ac:dyDescent="0.2">
      <c r="A354" s="35">
        <v>2021</v>
      </c>
      <c r="B354" s="35">
        <v>100</v>
      </c>
      <c r="C354" s="41">
        <f t="shared" si="21"/>
        <v>51</v>
      </c>
      <c r="D354" s="41">
        <v>5100</v>
      </c>
      <c r="E354" s="41">
        <v>1938</v>
      </c>
      <c r="F354" s="41">
        <v>300</v>
      </c>
      <c r="G354" s="41">
        <f t="shared" si="23"/>
        <v>15300</v>
      </c>
    </row>
    <row r="355" spans="1:7" x14ac:dyDescent="0.2">
      <c r="A355" s="35">
        <v>2022</v>
      </c>
      <c r="B355" s="35">
        <v>82</v>
      </c>
      <c r="C355" s="41">
        <f t="shared" si="21"/>
        <v>41</v>
      </c>
      <c r="D355" s="41">
        <v>3362</v>
      </c>
      <c r="E355" s="41">
        <v>706</v>
      </c>
      <c r="F355" s="41">
        <v>304</v>
      </c>
      <c r="G355" s="41">
        <f t="shared" si="23"/>
        <v>10220.48</v>
      </c>
    </row>
    <row r="356" spans="1:7" x14ac:dyDescent="0.2">
      <c r="A356" s="35">
        <v>2023</v>
      </c>
      <c r="B356" s="35">
        <v>70</v>
      </c>
      <c r="C356" s="41">
        <f t="shared" si="21"/>
        <v>55</v>
      </c>
      <c r="D356" s="41">
        <v>3850</v>
      </c>
      <c r="E356" s="41">
        <v>924</v>
      </c>
      <c r="F356" s="41">
        <v>284</v>
      </c>
      <c r="G356" s="41">
        <f t="shared" si="23"/>
        <v>10934</v>
      </c>
    </row>
    <row r="357" spans="1:7" x14ac:dyDescent="0.2">
      <c r="A357" s="35" t="s">
        <v>28</v>
      </c>
      <c r="C357" s="41"/>
      <c r="D357" s="41"/>
      <c r="E357" s="41"/>
      <c r="F357" s="41"/>
      <c r="G357" s="41"/>
    </row>
    <row r="358" spans="1:7" x14ac:dyDescent="0.2">
      <c r="A358" s="35">
        <v>1986</v>
      </c>
      <c r="B358" s="35">
        <v>94</v>
      </c>
      <c r="C358" s="41">
        <f t="shared" ref="C358:C395" si="24">D358/B358</f>
        <v>50</v>
      </c>
      <c r="D358" s="41">
        <v>4700</v>
      </c>
      <c r="E358" s="41">
        <v>987</v>
      </c>
      <c r="F358" s="41">
        <v>52</v>
      </c>
      <c r="G358" s="41">
        <f t="shared" si="23"/>
        <v>2444</v>
      </c>
    </row>
    <row r="359" spans="1:7" x14ac:dyDescent="0.2">
      <c r="A359" s="35">
        <v>1987</v>
      </c>
      <c r="B359" s="35">
        <v>92</v>
      </c>
      <c r="C359" s="41">
        <f t="shared" si="24"/>
        <v>97</v>
      </c>
      <c r="D359" s="41">
        <v>8924</v>
      </c>
      <c r="E359" s="41">
        <v>1160</v>
      </c>
      <c r="F359" s="41">
        <v>48</v>
      </c>
      <c r="G359" s="41">
        <f t="shared" si="23"/>
        <v>4283.5200000000004</v>
      </c>
    </row>
    <row r="360" spans="1:7" x14ac:dyDescent="0.2">
      <c r="A360" s="35">
        <v>1988</v>
      </c>
      <c r="B360" s="35">
        <v>102</v>
      </c>
      <c r="C360" s="41">
        <f t="shared" si="24"/>
        <v>99</v>
      </c>
      <c r="D360" s="41">
        <v>10098</v>
      </c>
      <c r="E360" s="41">
        <v>2323</v>
      </c>
      <c r="F360" s="41">
        <v>54</v>
      </c>
      <c r="G360" s="41">
        <f t="shared" si="23"/>
        <v>5452.92</v>
      </c>
    </row>
    <row r="361" spans="1:7" x14ac:dyDescent="0.2">
      <c r="A361" s="35">
        <v>1989</v>
      </c>
      <c r="B361" s="35">
        <v>108</v>
      </c>
      <c r="C361" s="41">
        <f t="shared" si="24"/>
        <v>74</v>
      </c>
      <c r="D361" s="41">
        <v>7992</v>
      </c>
      <c r="E361" s="41">
        <v>1598</v>
      </c>
      <c r="F361" s="41">
        <v>57</v>
      </c>
      <c r="G361" s="41">
        <f t="shared" si="23"/>
        <v>4555.4399999999996</v>
      </c>
    </row>
    <row r="362" spans="1:7" x14ac:dyDescent="0.2">
      <c r="A362" s="35">
        <v>1990</v>
      </c>
      <c r="B362" s="35">
        <v>112</v>
      </c>
      <c r="C362" s="41">
        <f t="shared" si="24"/>
        <v>75</v>
      </c>
      <c r="D362" s="41">
        <v>8400</v>
      </c>
      <c r="E362" s="41">
        <v>1512</v>
      </c>
      <c r="F362" s="41">
        <v>57</v>
      </c>
      <c r="G362" s="41">
        <f t="shared" si="23"/>
        <v>4788</v>
      </c>
    </row>
    <row r="363" spans="1:7" x14ac:dyDescent="0.2">
      <c r="A363" s="35">
        <v>1991</v>
      </c>
      <c r="B363" s="35">
        <v>110</v>
      </c>
      <c r="C363" s="41">
        <f t="shared" si="24"/>
        <v>67</v>
      </c>
      <c r="D363" s="41">
        <v>7370</v>
      </c>
      <c r="E363" s="41">
        <v>1843</v>
      </c>
      <c r="F363" s="41">
        <v>56</v>
      </c>
      <c r="G363" s="41">
        <f t="shared" si="23"/>
        <v>4127.2</v>
      </c>
    </row>
    <row r="364" spans="1:7" x14ac:dyDescent="0.2">
      <c r="A364" s="35">
        <v>1992</v>
      </c>
      <c r="B364" s="35">
        <v>105</v>
      </c>
      <c r="C364" s="41">
        <f t="shared" si="24"/>
        <v>66</v>
      </c>
      <c r="D364" s="41">
        <v>6930</v>
      </c>
      <c r="E364" s="41">
        <v>1525</v>
      </c>
      <c r="F364" s="41">
        <v>58</v>
      </c>
      <c r="G364" s="41">
        <f t="shared" si="23"/>
        <v>4019.4</v>
      </c>
    </row>
    <row r="365" spans="1:7" x14ac:dyDescent="0.2">
      <c r="A365" s="35">
        <v>1993</v>
      </c>
      <c r="B365" s="35">
        <v>100</v>
      </c>
      <c r="C365" s="41">
        <f t="shared" si="24"/>
        <v>82</v>
      </c>
      <c r="D365" s="41">
        <v>8200</v>
      </c>
      <c r="E365" s="41">
        <v>4100</v>
      </c>
      <c r="F365" s="41">
        <v>59</v>
      </c>
      <c r="G365" s="41">
        <f t="shared" si="23"/>
        <v>4838</v>
      </c>
    </row>
    <row r="366" spans="1:7" x14ac:dyDescent="0.2">
      <c r="A366" s="35">
        <v>1994</v>
      </c>
      <c r="B366" s="35">
        <v>75</v>
      </c>
      <c r="C366" s="41">
        <f t="shared" si="24"/>
        <v>71</v>
      </c>
      <c r="D366" s="41">
        <v>5325</v>
      </c>
      <c r="E366" s="41">
        <v>1864</v>
      </c>
      <c r="F366" s="41">
        <v>60</v>
      </c>
      <c r="G366" s="41">
        <f t="shared" si="23"/>
        <v>3195</v>
      </c>
    </row>
    <row r="367" spans="1:7" x14ac:dyDescent="0.2">
      <c r="A367" s="35">
        <v>1995</v>
      </c>
      <c r="B367" s="35">
        <v>73</v>
      </c>
      <c r="C367" s="41">
        <f t="shared" si="24"/>
        <v>79</v>
      </c>
      <c r="D367" s="41">
        <v>5767</v>
      </c>
      <c r="E367" s="41">
        <v>2134</v>
      </c>
      <c r="F367" s="41">
        <v>70</v>
      </c>
      <c r="G367" s="41">
        <f t="shared" si="23"/>
        <v>4036.9</v>
      </c>
    </row>
    <row r="368" spans="1:7" x14ac:dyDescent="0.2">
      <c r="A368" s="35">
        <v>1996</v>
      </c>
      <c r="B368" s="35">
        <v>69</v>
      </c>
      <c r="C368" s="41">
        <f t="shared" si="24"/>
        <v>78</v>
      </c>
      <c r="D368" s="41">
        <v>5382</v>
      </c>
      <c r="E368" s="41">
        <v>2422</v>
      </c>
      <c r="F368" s="41">
        <v>90</v>
      </c>
      <c r="G368" s="41">
        <f t="shared" si="23"/>
        <v>4843.8</v>
      </c>
    </row>
    <row r="369" spans="1:7" x14ac:dyDescent="0.2">
      <c r="A369" s="35">
        <v>1997</v>
      </c>
      <c r="B369" s="35">
        <v>79</v>
      </c>
      <c r="C369" s="41">
        <f t="shared" si="24"/>
        <v>60</v>
      </c>
      <c r="D369" s="41">
        <v>4740</v>
      </c>
      <c r="E369" s="41">
        <v>2797</v>
      </c>
      <c r="F369" s="41">
        <v>90</v>
      </c>
      <c r="G369" s="41">
        <f t="shared" si="23"/>
        <v>4266</v>
      </c>
    </row>
    <row r="370" spans="1:7" x14ac:dyDescent="0.2">
      <c r="A370" s="35">
        <v>1998</v>
      </c>
      <c r="B370" s="35">
        <v>89</v>
      </c>
      <c r="C370" s="41">
        <f t="shared" si="24"/>
        <v>91</v>
      </c>
      <c r="D370" s="41">
        <v>8099</v>
      </c>
      <c r="E370" s="41">
        <v>5264</v>
      </c>
      <c r="F370" s="41">
        <v>72</v>
      </c>
      <c r="G370" s="41">
        <f t="shared" si="23"/>
        <v>5831.28</v>
      </c>
    </row>
    <row r="371" spans="1:7" x14ac:dyDescent="0.2">
      <c r="A371" s="35">
        <v>1999</v>
      </c>
      <c r="B371" s="35">
        <v>80</v>
      </c>
      <c r="C371" s="41">
        <f t="shared" si="24"/>
        <v>75</v>
      </c>
      <c r="D371" s="41">
        <v>6000</v>
      </c>
      <c r="E371" s="41">
        <v>4560</v>
      </c>
      <c r="F371" s="41">
        <v>68</v>
      </c>
      <c r="G371" s="41">
        <f t="shared" si="23"/>
        <v>4080</v>
      </c>
    </row>
    <row r="372" spans="1:7" x14ac:dyDescent="0.2">
      <c r="A372" s="35">
        <v>2000</v>
      </c>
      <c r="B372" s="35">
        <v>84</v>
      </c>
      <c r="C372" s="41">
        <f t="shared" si="24"/>
        <v>90</v>
      </c>
      <c r="D372" s="41">
        <v>7560</v>
      </c>
      <c r="E372" s="41">
        <v>4385</v>
      </c>
      <c r="F372" s="41">
        <v>68</v>
      </c>
      <c r="G372" s="41">
        <f t="shared" si="23"/>
        <v>5140.8</v>
      </c>
    </row>
    <row r="373" spans="1:7" x14ac:dyDescent="0.2">
      <c r="A373" s="35">
        <v>2001</v>
      </c>
      <c r="B373" s="35">
        <v>67</v>
      </c>
      <c r="C373" s="41">
        <f t="shared" si="24"/>
        <v>81</v>
      </c>
      <c r="D373" s="41">
        <v>5427</v>
      </c>
      <c r="E373" s="41">
        <v>3419</v>
      </c>
      <c r="F373" s="41">
        <v>82</v>
      </c>
      <c r="G373" s="41">
        <f t="shared" si="23"/>
        <v>4450.1400000000003</v>
      </c>
    </row>
    <row r="374" spans="1:7" x14ac:dyDescent="0.2">
      <c r="A374" s="35">
        <v>2002</v>
      </c>
      <c r="B374" s="35">
        <v>70</v>
      </c>
      <c r="C374" s="41">
        <f t="shared" si="24"/>
        <v>95</v>
      </c>
      <c r="D374" s="41">
        <v>6650</v>
      </c>
      <c r="E374" s="41">
        <v>2461</v>
      </c>
      <c r="F374" s="41">
        <v>134</v>
      </c>
      <c r="G374" s="41">
        <f t="shared" si="23"/>
        <v>8911</v>
      </c>
    </row>
    <row r="375" spans="1:7" x14ac:dyDescent="0.2">
      <c r="A375" s="35">
        <v>2003</v>
      </c>
      <c r="B375" s="35">
        <v>74</v>
      </c>
      <c r="C375" s="41">
        <f t="shared" si="24"/>
        <v>77</v>
      </c>
      <c r="D375" s="41">
        <v>5698</v>
      </c>
      <c r="E375" s="41">
        <v>2678</v>
      </c>
      <c r="F375" s="41">
        <v>147</v>
      </c>
      <c r="G375" s="41">
        <f t="shared" si="23"/>
        <v>8376.06</v>
      </c>
    </row>
    <row r="376" spans="1:7" x14ac:dyDescent="0.2">
      <c r="A376" s="35">
        <v>2004</v>
      </c>
      <c r="B376" s="35">
        <v>68</v>
      </c>
      <c r="C376" s="41">
        <f t="shared" si="24"/>
        <v>86</v>
      </c>
      <c r="D376" s="41">
        <v>5848</v>
      </c>
      <c r="E376" s="41">
        <v>2632</v>
      </c>
      <c r="F376" s="41">
        <v>119</v>
      </c>
      <c r="G376" s="41">
        <f t="shared" si="23"/>
        <v>6959.12</v>
      </c>
    </row>
    <row r="377" spans="1:7" x14ac:dyDescent="0.2">
      <c r="A377" s="35">
        <v>2005</v>
      </c>
      <c r="B377" s="35">
        <v>64</v>
      </c>
      <c r="C377" s="41">
        <f t="shared" si="24"/>
        <v>83</v>
      </c>
      <c r="D377" s="41">
        <v>5312</v>
      </c>
      <c r="E377" s="41">
        <v>2922</v>
      </c>
      <c r="F377" s="41">
        <v>114</v>
      </c>
      <c r="G377" s="41">
        <f t="shared" si="23"/>
        <v>6055.68</v>
      </c>
    </row>
    <row r="378" spans="1:7" x14ac:dyDescent="0.2">
      <c r="A378" s="35">
        <v>2006</v>
      </c>
      <c r="B378" s="35">
        <v>64</v>
      </c>
      <c r="C378" s="41">
        <f t="shared" si="24"/>
        <v>93</v>
      </c>
      <c r="D378" s="41">
        <v>5952</v>
      </c>
      <c r="E378" s="41">
        <v>2500</v>
      </c>
      <c r="F378" s="41">
        <v>112</v>
      </c>
      <c r="G378" s="41">
        <f t="shared" si="23"/>
        <v>6666.24</v>
      </c>
    </row>
    <row r="379" spans="1:7" x14ac:dyDescent="0.2">
      <c r="A379" s="35">
        <v>2007</v>
      </c>
      <c r="B379" s="35">
        <v>60</v>
      </c>
      <c r="C379" s="41">
        <f t="shared" si="24"/>
        <v>84</v>
      </c>
      <c r="D379" s="41">
        <v>5040</v>
      </c>
      <c r="E379" s="41">
        <v>3024</v>
      </c>
      <c r="F379" s="41">
        <v>122</v>
      </c>
      <c r="G379" s="41">
        <f t="shared" si="23"/>
        <v>6148.8</v>
      </c>
    </row>
    <row r="380" spans="1:7" x14ac:dyDescent="0.2">
      <c r="A380" s="35">
        <v>2008</v>
      </c>
      <c r="B380" s="35">
        <v>58</v>
      </c>
      <c r="C380" s="41">
        <f t="shared" si="24"/>
        <v>80</v>
      </c>
      <c r="D380" s="41">
        <v>4640</v>
      </c>
      <c r="E380" s="41">
        <v>2366</v>
      </c>
      <c r="F380" s="41">
        <v>150</v>
      </c>
      <c r="G380" s="41">
        <f t="shared" si="23"/>
        <v>6960</v>
      </c>
    </row>
    <row r="381" spans="1:7" x14ac:dyDescent="0.2">
      <c r="A381" s="35">
        <v>2009</v>
      </c>
      <c r="B381" s="35">
        <v>63</v>
      </c>
      <c r="C381" s="41">
        <f t="shared" si="24"/>
        <v>60</v>
      </c>
      <c r="D381" s="41">
        <v>3780</v>
      </c>
      <c r="E381" s="41">
        <v>1588</v>
      </c>
      <c r="F381" s="41">
        <v>158</v>
      </c>
      <c r="G381" s="41">
        <f t="shared" si="23"/>
        <v>5972.4</v>
      </c>
    </row>
    <row r="382" spans="1:7" x14ac:dyDescent="0.2">
      <c r="A382" s="35">
        <v>2010</v>
      </c>
      <c r="B382" s="35">
        <v>64</v>
      </c>
      <c r="C382" s="41">
        <f t="shared" si="24"/>
        <v>64</v>
      </c>
      <c r="D382" s="41">
        <v>4096</v>
      </c>
      <c r="E382" s="41">
        <v>1556</v>
      </c>
      <c r="F382" s="41">
        <v>168</v>
      </c>
      <c r="G382" s="41">
        <f t="shared" si="23"/>
        <v>6881.28</v>
      </c>
    </row>
    <row r="383" spans="1:7" x14ac:dyDescent="0.2">
      <c r="A383" s="35">
        <v>2011</v>
      </c>
      <c r="B383" s="35">
        <v>57</v>
      </c>
      <c r="C383" s="41">
        <f t="shared" si="24"/>
        <v>63</v>
      </c>
      <c r="D383" s="41">
        <v>3591</v>
      </c>
      <c r="E383" s="41">
        <v>1508</v>
      </c>
      <c r="F383" s="41">
        <v>189</v>
      </c>
      <c r="G383" s="41">
        <f t="shared" si="23"/>
        <v>6786.99</v>
      </c>
    </row>
    <row r="384" spans="1:7" x14ac:dyDescent="0.2">
      <c r="A384" s="35">
        <v>2012</v>
      </c>
      <c r="B384" s="35">
        <v>60</v>
      </c>
      <c r="C384" s="41">
        <f t="shared" si="24"/>
        <v>69</v>
      </c>
      <c r="D384" s="41">
        <v>4140</v>
      </c>
      <c r="E384" s="41">
        <v>1863</v>
      </c>
      <c r="F384" s="41">
        <v>205</v>
      </c>
      <c r="G384" s="41">
        <f t="shared" si="23"/>
        <v>8487</v>
      </c>
    </row>
    <row r="385" spans="1:7" x14ac:dyDescent="0.2">
      <c r="A385" s="35">
        <v>2013</v>
      </c>
      <c r="B385" s="35">
        <v>59</v>
      </c>
      <c r="C385" s="41">
        <f t="shared" si="24"/>
        <v>60</v>
      </c>
      <c r="D385" s="41">
        <v>3540</v>
      </c>
      <c r="E385" s="41">
        <v>1558</v>
      </c>
      <c r="F385" s="41">
        <v>238</v>
      </c>
      <c r="G385" s="41">
        <f t="shared" si="23"/>
        <v>8425.2000000000007</v>
      </c>
    </row>
    <row r="386" spans="1:7" x14ac:dyDescent="0.2">
      <c r="A386" s="35">
        <v>2014</v>
      </c>
      <c r="B386" s="35">
        <v>53</v>
      </c>
      <c r="C386" s="41">
        <f t="shared" si="24"/>
        <v>54</v>
      </c>
      <c r="D386" s="41">
        <v>2862</v>
      </c>
      <c r="E386" s="35">
        <v>1030</v>
      </c>
      <c r="F386" s="41">
        <v>238</v>
      </c>
      <c r="G386" s="41">
        <f t="shared" si="23"/>
        <v>6811.56</v>
      </c>
    </row>
    <row r="387" spans="1:7" x14ac:dyDescent="0.2">
      <c r="A387" s="35">
        <v>2015</v>
      </c>
      <c r="B387" s="35">
        <v>52</v>
      </c>
      <c r="C387" s="41">
        <f t="shared" si="24"/>
        <v>67</v>
      </c>
      <c r="D387" s="41">
        <v>3484</v>
      </c>
      <c r="E387" s="41">
        <v>1603</v>
      </c>
      <c r="F387" s="41">
        <v>243</v>
      </c>
      <c r="G387" s="41">
        <f t="shared" si="23"/>
        <v>8466.1200000000008</v>
      </c>
    </row>
    <row r="388" spans="1:7" x14ac:dyDescent="0.2">
      <c r="A388" s="35">
        <v>2016</v>
      </c>
      <c r="B388" s="35">
        <v>54</v>
      </c>
      <c r="C388" s="41">
        <f t="shared" si="24"/>
        <v>62</v>
      </c>
      <c r="D388" s="41">
        <v>3348</v>
      </c>
      <c r="E388" s="41">
        <v>1205</v>
      </c>
      <c r="F388" s="41">
        <v>267</v>
      </c>
      <c r="G388" s="41">
        <f t="shared" si="23"/>
        <v>8939.16</v>
      </c>
    </row>
    <row r="389" spans="1:7" x14ac:dyDescent="0.2">
      <c r="A389" s="35">
        <v>2017</v>
      </c>
      <c r="B389" s="35">
        <v>53</v>
      </c>
      <c r="C389" s="41">
        <f t="shared" si="24"/>
        <v>56</v>
      </c>
      <c r="D389" s="41">
        <v>2968</v>
      </c>
      <c r="E389" s="41">
        <v>683</v>
      </c>
      <c r="F389" s="41">
        <v>282</v>
      </c>
      <c r="G389" s="41">
        <f t="shared" si="23"/>
        <v>8369.76</v>
      </c>
    </row>
    <row r="390" spans="1:7" x14ac:dyDescent="0.2">
      <c r="A390" s="35">
        <v>2018</v>
      </c>
      <c r="B390" s="35">
        <v>51</v>
      </c>
      <c r="C390" s="41">
        <f t="shared" si="24"/>
        <v>45</v>
      </c>
      <c r="D390" s="41">
        <v>2295</v>
      </c>
      <c r="E390" s="35">
        <v>711</v>
      </c>
      <c r="F390" s="41">
        <v>295</v>
      </c>
      <c r="G390" s="41">
        <f t="shared" si="23"/>
        <v>6770.25</v>
      </c>
    </row>
    <row r="391" spans="1:7" x14ac:dyDescent="0.2">
      <c r="A391" s="35">
        <v>2019</v>
      </c>
      <c r="B391" s="35">
        <v>46</v>
      </c>
      <c r="C391" s="41">
        <f t="shared" si="24"/>
        <v>47</v>
      </c>
      <c r="D391" s="41">
        <v>2162</v>
      </c>
      <c r="E391" s="41">
        <v>692</v>
      </c>
      <c r="F391" s="41">
        <v>300</v>
      </c>
      <c r="G391" s="41">
        <f t="shared" si="23"/>
        <v>6486</v>
      </c>
    </row>
    <row r="392" spans="1:7" x14ac:dyDescent="0.2">
      <c r="A392" s="35">
        <v>2020</v>
      </c>
      <c r="B392" s="35">
        <v>45</v>
      </c>
      <c r="C392" s="41">
        <f t="shared" si="24"/>
        <v>50</v>
      </c>
      <c r="D392" s="41">
        <v>2250</v>
      </c>
      <c r="E392" s="41">
        <v>855</v>
      </c>
      <c r="F392" s="41">
        <v>311</v>
      </c>
      <c r="G392" s="41">
        <f t="shared" si="23"/>
        <v>6997.5</v>
      </c>
    </row>
    <row r="393" spans="1:7" x14ac:dyDescent="0.2">
      <c r="A393" s="35">
        <v>2021</v>
      </c>
      <c r="B393" s="35">
        <v>42</v>
      </c>
      <c r="C393" s="41">
        <f t="shared" si="24"/>
        <v>47</v>
      </c>
      <c r="D393" s="41">
        <v>1974</v>
      </c>
      <c r="E393" s="41">
        <v>750</v>
      </c>
      <c r="F393" s="41">
        <v>309</v>
      </c>
      <c r="G393" s="41">
        <f t="shared" si="23"/>
        <v>6099.66</v>
      </c>
    </row>
    <row r="394" spans="1:7" x14ac:dyDescent="0.2">
      <c r="A394" s="35">
        <v>2022</v>
      </c>
      <c r="B394" s="35">
        <v>53</v>
      </c>
      <c r="C394" s="41">
        <f t="shared" si="24"/>
        <v>55</v>
      </c>
      <c r="D394" s="41">
        <v>2915</v>
      </c>
      <c r="E394" s="41">
        <v>816</v>
      </c>
      <c r="F394" s="41">
        <v>322</v>
      </c>
      <c r="G394" s="41">
        <f t="shared" si="23"/>
        <v>9386.2999999999993</v>
      </c>
    </row>
    <row r="395" spans="1:7" x14ac:dyDescent="0.2">
      <c r="A395" s="35">
        <v>2023</v>
      </c>
      <c r="B395" s="35">
        <v>62</v>
      </c>
      <c r="C395" s="41">
        <f t="shared" si="24"/>
        <v>45</v>
      </c>
      <c r="D395" s="41">
        <v>2790</v>
      </c>
      <c r="E395" s="41">
        <v>1004</v>
      </c>
      <c r="F395" s="41">
        <v>302</v>
      </c>
      <c r="G395" s="41">
        <f t="shared" si="23"/>
        <v>8425.7999999999993</v>
      </c>
    </row>
    <row r="396" spans="1:7" x14ac:dyDescent="0.2">
      <c r="A396" s="35" t="s">
        <v>29</v>
      </c>
      <c r="C396" s="41"/>
      <c r="D396" s="41"/>
      <c r="E396" s="41"/>
      <c r="F396" s="41"/>
      <c r="G396" s="41"/>
    </row>
    <row r="397" spans="1:7" x14ac:dyDescent="0.2">
      <c r="A397" s="35">
        <v>1986</v>
      </c>
      <c r="B397" s="35">
        <v>115</v>
      </c>
      <c r="C397" s="41">
        <f t="shared" ref="C397:C434" si="25">D397/B397</f>
        <v>45</v>
      </c>
      <c r="D397" s="41">
        <v>5175</v>
      </c>
      <c r="E397" s="41">
        <v>621</v>
      </c>
      <c r="F397" s="41">
        <v>50.995169082125607</v>
      </c>
      <c r="G397" s="41">
        <f t="shared" ref="G397:G434" si="26">(D397*F397)/100</f>
        <v>2639</v>
      </c>
    </row>
    <row r="398" spans="1:7" x14ac:dyDescent="0.2">
      <c r="A398" s="35">
        <v>1987</v>
      </c>
      <c r="B398" s="35">
        <v>120</v>
      </c>
      <c r="C398" s="41">
        <f t="shared" si="25"/>
        <v>60</v>
      </c>
      <c r="D398" s="41">
        <v>7200</v>
      </c>
      <c r="E398" s="41">
        <v>1080</v>
      </c>
      <c r="F398" s="41">
        <v>54</v>
      </c>
      <c r="G398" s="41">
        <f t="shared" si="26"/>
        <v>3888</v>
      </c>
    </row>
    <row r="399" spans="1:7" x14ac:dyDescent="0.2">
      <c r="A399" s="35">
        <v>1988</v>
      </c>
      <c r="B399" s="35">
        <v>127</v>
      </c>
      <c r="C399" s="41">
        <f t="shared" si="25"/>
        <v>53</v>
      </c>
      <c r="D399" s="41">
        <v>6731</v>
      </c>
      <c r="E399" s="41">
        <v>1144</v>
      </c>
      <c r="F399" s="41">
        <v>43</v>
      </c>
      <c r="G399" s="41">
        <f t="shared" si="26"/>
        <v>2894.33</v>
      </c>
    </row>
    <row r="400" spans="1:7" x14ac:dyDescent="0.2">
      <c r="A400" s="35">
        <v>1989</v>
      </c>
      <c r="B400" s="35">
        <v>140</v>
      </c>
      <c r="C400" s="41">
        <f t="shared" si="25"/>
        <v>54</v>
      </c>
      <c r="D400" s="41">
        <v>7560</v>
      </c>
      <c r="E400" s="41">
        <v>1361</v>
      </c>
      <c r="F400" s="41">
        <v>46</v>
      </c>
      <c r="G400" s="41">
        <f t="shared" si="26"/>
        <v>3477.6</v>
      </c>
    </row>
    <row r="401" spans="1:7" x14ac:dyDescent="0.2">
      <c r="A401" s="35">
        <v>1990</v>
      </c>
      <c r="B401" s="35">
        <v>140</v>
      </c>
      <c r="C401" s="41">
        <f t="shared" si="25"/>
        <v>40</v>
      </c>
      <c r="D401" s="41">
        <v>5600</v>
      </c>
      <c r="E401" s="41">
        <v>784</v>
      </c>
      <c r="F401" s="41">
        <v>48</v>
      </c>
      <c r="G401" s="41">
        <f t="shared" si="26"/>
        <v>2688</v>
      </c>
    </row>
    <row r="402" spans="1:7" x14ac:dyDescent="0.2">
      <c r="A402" s="35">
        <v>1991</v>
      </c>
      <c r="B402" s="35">
        <v>140</v>
      </c>
      <c r="C402" s="41">
        <f t="shared" si="25"/>
        <v>46</v>
      </c>
      <c r="D402" s="41">
        <v>6440</v>
      </c>
      <c r="E402" s="41">
        <v>1739</v>
      </c>
      <c r="F402" s="41">
        <v>54</v>
      </c>
      <c r="G402" s="41">
        <f t="shared" si="26"/>
        <v>3477.6</v>
      </c>
    </row>
    <row r="403" spans="1:7" x14ac:dyDescent="0.2">
      <c r="A403" s="35">
        <v>1992</v>
      </c>
      <c r="B403" s="35">
        <v>135</v>
      </c>
      <c r="C403" s="41">
        <f t="shared" si="25"/>
        <v>51</v>
      </c>
      <c r="D403" s="41">
        <v>6885</v>
      </c>
      <c r="E403" s="41">
        <v>1308</v>
      </c>
      <c r="F403" s="41">
        <v>52</v>
      </c>
      <c r="G403" s="41">
        <f t="shared" si="26"/>
        <v>3580.2</v>
      </c>
    </row>
    <row r="404" spans="1:7" x14ac:dyDescent="0.2">
      <c r="A404" s="35">
        <v>1993</v>
      </c>
      <c r="B404" s="35">
        <v>133</v>
      </c>
      <c r="C404" s="41">
        <f t="shared" si="25"/>
        <v>71</v>
      </c>
      <c r="D404" s="41">
        <v>9443</v>
      </c>
      <c r="E404" s="41">
        <v>1700</v>
      </c>
      <c r="F404" s="41">
        <v>52</v>
      </c>
      <c r="G404" s="41">
        <f t="shared" si="26"/>
        <v>4910.3599999999997</v>
      </c>
    </row>
    <row r="405" spans="1:7" x14ac:dyDescent="0.2">
      <c r="A405" s="35">
        <v>1994</v>
      </c>
      <c r="B405" s="35">
        <v>127</v>
      </c>
      <c r="C405" s="41">
        <f t="shared" si="25"/>
        <v>59</v>
      </c>
      <c r="D405" s="41">
        <v>7493</v>
      </c>
      <c r="E405" s="41">
        <v>1274</v>
      </c>
      <c r="F405" s="41">
        <v>52</v>
      </c>
      <c r="G405" s="41">
        <f t="shared" si="26"/>
        <v>3896.36</v>
      </c>
    </row>
    <row r="406" spans="1:7" x14ac:dyDescent="0.2">
      <c r="A406" s="35">
        <v>1995</v>
      </c>
      <c r="B406" s="35">
        <v>125</v>
      </c>
      <c r="C406" s="41">
        <f t="shared" si="25"/>
        <v>48</v>
      </c>
      <c r="D406" s="41">
        <v>6000</v>
      </c>
      <c r="E406" s="41">
        <v>1020</v>
      </c>
      <c r="F406" s="41">
        <v>69</v>
      </c>
      <c r="G406" s="41">
        <f t="shared" si="26"/>
        <v>4140</v>
      </c>
    </row>
    <row r="407" spans="1:7" x14ac:dyDescent="0.2">
      <c r="A407" s="35">
        <v>1996</v>
      </c>
      <c r="B407" s="35">
        <v>110</v>
      </c>
      <c r="C407" s="41">
        <f t="shared" si="25"/>
        <v>45</v>
      </c>
      <c r="D407" s="41">
        <v>4950</v>
      </c>
      <c r="E407" s="41">
        <v>1535</v>
      </c>
      <c r="F407" s="41">
        <v>88</v>
      </c>
      <c r="G407" s="41">
        <f t="shared" si="26"/>
        <v>4356</v>
      </c>
    </row>
    <row r="408" spans="1:7" x14ac:dyDescent="0.2">
      <c r="A408" s="35">
        <v>1997</v>
      </c>
      <c r="B408" s="35">
        <v>120</v>
      </c>
      <c r="C408" s="41">
        <f t="shared" si="25"/>
        <v>64</v>
      </c>
      <c r="D408" s="41">
        <v>7680</v>
      </c>
      <c r="E408" s="41">
        <v>2304</v>
      </c>
      <c r="F408" s="41">
        <v>72</v>
      </c>
      <c r="G408" s="41">
        <f t="shared" si="26"/>
        <v>5529.6</v>
      </c>
    </row>
    <row r="409" spans="1:7" x14ac:dyDescent="0.2">
      <c r="A409" s="35">
        <v>1998</v>
      </c>
      <c r="B409" s="35">
        <v>120</v>
      </c>
      <c r="C409" s="41">
        <f t="shared" si="25"/>
        <v>50</v>
      </c>
      <c r="D409" s="41">
        <v>6000</v>
      </c>
      <c r="E409" s="41">
        <v>2220</v>
      </c>
      <c r="F409" s="41">
        <v>65</v>
      </c>
      <c r="G409" s="41">
        <f t="shared" si="26"/>
        <v>3900</v>
      </c>
    </row>
    <row r="410" spans="1:7" x14ac:dyDescent="0.2">
      <c r="A410" s="35">
        <v>1999</v>
      </c>
      <c r="B410" s="35">
        <v>120</v>
      </c>
      <c r="C410" s="41">
        <f t="shared" si="25"/>
        <v>48</v>
      </c>
      <c r="D410" s="41">
        <v>5760</v>
      </c>
      <c r="E410" s="41">
        <v>3110</v>
      </c>
      <c r="F410" s="41">
        <v>59</v>
      </c>
      <c r="G410" s="41">
        <f t="shared" si="26"/>
        <v>3398.4</v>
      </c>
    </row>
    <row r="411" spans="1:7" x14ac:dyDescent="0.2">
      <c r="A411" s="35">
        <v>2000</v>
      </c>
      <c r="B411" s="35">
        <v>100</v>
      </c>
      <c r="C411" s="41">
        <f t="shared" si="25"/>
        <v>47</v>
      </c>
      <c r="D411" s="41">
        <v>4700</v>
      </c>
      <c r="E411" s="41">
        <v>2679</v>
      </c>
      <c r="F411" s="41">
        <v>52</v>
      </c>
      <c r="G411" s="41">
        <f t="shared" si="26"/>
        <v>2444</v>
      </c>
    </row>
    <row r="412" spans="1:7" x14ac:dyDescent="0.2">
      <c r="A412" s="35">
        <v>2001</v>
      </c>
      <c r="B412" s="35">
        <v>100</v>
      </c>
      <c r="C412" s="41">
        <f t="shared" si="25"/>
        <v>46</v>
      </c>
      <c r="D412" s="41">
        <v>4600</v>
      </c>
      <c r="E412" s="41">
        <v>1610</v>
      </c>
      <c r="F412" s="41">
        <v>67</v>
      </c>
      <c r="G412" s="41">
        <f t="shared" si="26"/>
        <v>3082</v>
      </c>
    </row>
    <row r="413" spans="1:7" x14ac:dyDescent="0.2">
      <c r="A413" s="35">
        <v>2002</v>
      </c>
      <c r="B413" s="35">
        <v>100</v>
      </c>
      <c r="C413" s="41">
        <f t="shared" si="25"/>
        <v>57</v>
      </c>
      <c r="D413" s="41">
        <v>5700</v>
      </c>
      <c r="E413" s="41">
        <v>1653</v>
      </c>
      <c r="F413" s="41">
        <v>137</v>
      </c>
      <c r="G413" s="41">
        <f t="shared" si="26"/>
        <v>7809</v>
      </c>
    </row>
    <row r="414" spans="1:7" x14ac:dyDescent="0.2">
      <c r="A414" s="35">
        <v>2003</v>
      </c>
      <c r="B414" s="35">
        <v>100</v>
      </c>
      <c r="C414" s="41">
        <f t="shared" si="25"/>
        <v>46</v>
      </c>
      <c r="D414" s="41">
        <v>4600</v>
      </c>
      <c r="E414" s="41">
        <v>1380</v>
      </c>
      <c r="F414" s="41">
        <v>133</v>
      </c>
      <c r="G414" s="41">
        <f t="shared" si="26"/>
        <v>6118</v>
      </c>
    </row>
    <row r="415" spans="1:7" x14ac:dyDescent="0.2">
      <c r="A415" s="35">
        <v>2004</v>
      </c>
      <c r="B415" s="35">
        <v>100</v>
      </c>
      <c r="C415" s="41">
        <f t="shared" si="25"/>
        <v>63</v>
      </c>
      <c r="D415" s="41">
        <v>6300</v>
      </c>
      <c r="E415" s="41">
        <v>2520</v>
      </c>
      <c r="F415" s="41">
        <v>102</v>
      </c>
      <c r="G415" s="41">
        <f t="shared" si="26"/>
        <v>6426</v>
      </c>
    </row>
    <row r="416" spans="1:7" x14ac:dyDescent="0.2">
      <c r="A416" s="35">
        <v>2005</v>
      </c>
      <c r="B416" s="35">
        <v>95</v>
      </c>
      <c r="C416" s="41">
        <f t="shared" si="25"/>
        <v>37</v>
      </c>
      <c r="D416" s="41">
        <v>3515</v>
      </c>
      <c r="E416" s="41">
        <v>1793</v>
      </c>
      <c r="F416" s="41">
        <v>80</v>
      </c>
      <c r="G416" s="41">
        <f t="shared" si="26"/>
        <v>2812</v>
      </c>
    </row>
    <row r="417" spans="1:7" x14ac:dyDescent="0.2">
      <c r="A417" s="35">
        <v>2006</v>
      </c>
      <c r="B417" s="35">
        <v>95</v>
      </c>
      <c r="C417" s="41">
        <f t="shared" si="25"/>
        <v>44</v>
      </c>
      <c r="D417" s="41">
        <v>4180</v>
      </c>
      <c r="E417" s="41">
        <v>2592</v>
      </c>
      <c r="F417" s="41">
        <v>97</v>
      </c>
      <c r="G417" s="41">
        <f t="shared" si="26"/>
        <v>4054.6</v>
      </c>
    </row>
    <row r="418" spans="1:7" x14ac:dyDescent="0.2">
      <c r="A418" s="35">
        <v>2007</v>
      </c>
      <c r="B418" s="35">
        <v>92</v>
      </c>
      <c r="C418" s="41">
        <f t="shared" si="25"/>
        <v>41</v>
      </c>
      <c r="D418" s="41">
        <v>3772</v>
      </c>
      <c r="E418" s="41">
        <v>1848</v>
      </c>
      <c r="F418" s="41">
        <v>115</v>
      </c>
      <c r="G418" s="41">
        <f t="shared" si="26"/>
        <v>4337.8</v>
      </c>
    </row>
    <row r="419" spans="1:7" x14ac:dyDescent="0.2">
      <c r="A419" s="35">
        <v>2008</v>
      </c>
      <c r="B419" s="35">
        <v>90</v>
      </c>
      <c r="C419" s="41">
        <f t="shared" si="25"/>
        <v>40</v>
      </c>
      <c r="D419" s="41">
        <v>3600</v>
      </c>
      <c r="E419" s="41">
        <v>1440</v>
      </c>
      <c r="F419" s="41">
        <v>146</v>
      </c>
      <c r="G419" s="41">
        <f t="shared" si="26"/>
        <v>5256</v>
      </c>
    </row>
    <row r="420" spans="1:7" x14ac:dyDescent="0.2">
      <c r="A420" s="35">
        <v>2009</v>
      </c>
      <c r="B420" s="35">
        <v>103</v>
      </c>
      <c r="C420" s="41">
        <f t="shared" si="25"/>
        <v>46</v>
      </c>
      <c r="D420" s="41">
        <v>4738</v>
      </c>
      <c r="E420" s="41">
        <v>1706</v>
      </c>
      <c r="F420" s="41">
        <v>152</v>
      </c>
      <c r="G420" s="41">
        <f t="shared" si="26"/>
        <v>7201.76</v>
      </c>
    </row>
    <row r="421" spans="1:7" x14ac:dyDescent="0.2">
      <c r="A421" s="35">
        <v>2010</v>
      </c>
      <c r="B421" s="35">
        <v>97</v>
      </c>
      <c r="C421" s="41">
        <f t="shared" si="25"/>
        <v>27</v>
      </c>
      <c r="D421" s="41">
        <v>2619</v>
      </c>
      <c r="E421" s="41">
        <v>1179</v>
      </c>
      <c r="F421" s="41">
        <v>161</v>
      </c>
      <c r="G421" s="41">
        <f t="shared" si="26"/>
        <v>4216.59</v>
      </c>
    </row>
    <row r="422" spans="1:7" x14ac:dyDescent="0.2">
      <c r="A422" s="35">
        <v>2011</v>
      </c>
      <c r="B422" s="35">
        <v>87</v>
      </c>
      <c r="C422" s="41">
        <f t="shared" si="25"/>
        <v>36</v>
      </c>
      <c r="D422" s="41">
        <v>3132</v>
      </c>
      <c r="E422" s="41">
        <v>1879</v>
      </c>
      <c r="F422" s="41">
        <v>178</v>
      </c>
      <c r="G422" s="41">
        <f t="shared" si="26"/>
        <v>5574.96</v>
      </c>
    </row>
    <row r="423" spans="1:7" x14ac:dyDescent="0.2">
      <c r="A423" s="35">
        <v>2012</v>
      </c>
      <c r="B423" s="35">
        <v>92</v>
      </c>
      <c r="C423" s="41">
        <f t="shared" si="25"/>
        <v>32</v>
      </c>
      <c r="D423" s="41">
        <v>2944</v>
      </c>
      <c r="E423" s="41">
        <v>530</v>
      </c>
      <c r="F423" s="41">
        <v>163</v>
      </c>
      <c r="G423" s="41">
        <f t="shared" si="26"/>
        <v>4798.72</v>
      </c>
    </row>
    <row r="424" spans="1:7" x14ac:dyDescent="0.2">
      <c r="A424" s="35">
        <v>2013</v>
      </c>
      <c r="B424" s="35">
        <v>83</v>
      </c>
      <c r="C424" s="41">
        <f t="shared" si="25"/>
        <v>32</v>
      </c>
      <c r="D424" s="41">
        <v>2656</v>
      </c>
      <c r="E424" s="35">
        <v>1036</v>
      </c>
      <c r="F424" s="41">
        <v>202</v>
      </c>
      <c r="G424" s="41">
        <f t="shared" si="26"/>
        <v>5365.12</v>
      </c>
    </row>
    <row r="425" spans="1:7" x14ac:dyDescent="0.2">
      <c r="A425" s="35">
        <v>2014</v>
      </c>
      <c r="B425" s="35">
        <v>100</v>
      </c>
      <c r="C425" s="41">
        <f t="shared" si="25"/>
        <v>34</v>
      </c>
      <c r="D425" s="41">
        <v>3400</v>
      </c>
      <c r="E425" s="41">
        <v>850</v>
      </c>
      <c r="F425" s="41">
        <v>203</v>
      </c>
      <c r="G425" s="41">
        <f t="shared" si="26"/>
        <v>6902</v>
      </c>
    </row>
    <row r="426" spans="1:7" x14ac:dyDescent="0.2">
      <c r="A426" s="35">
        <v>2015</v>
      </c>
      <c r="B426" s="35">
        <v>89</v>
      </c>
      <c r="C426" s="41">
        <f t="shared" si="25"/>
        <v>32</v>
      </c>
      <c r="D426" s="41">
        <v>2848</v>
      </c>
      <c r="E426" s="41">
        <v>1082</v>
      </c>
      <c r="F426" s="41">
        <v>193</v>
      </c>
      <c r="G426" s="41">
        <f t="shared" si="26"/>
        <v>5496.64</v>
      </c>
    </row>
    <row r="427" spans="1:7" x14ac:dyDescent="0.2">
      <c r="A427" s="35">
        <v>2016</v>
      </c>
      <c r="B427" s="35">
        <v>97</v>
      </c>
      <c r="C427" s="41">
        <f t="shared" si="25"/>
        <v>34</v>
      </c>
      <c r="D427" s="41">
        <v>3298</v>
      </c>
      <c r="E427" s="41">
        <v>1253</v>
      </c>
      <c r="F427" s="41">
        <v>182</v>
      </c>
      <c r="G427" s="41">
        <f t="shared" si="26"/>
        <v>6002.36</v>
      </c>
    </row>
    <row r="428" spans="1:7" x14ac:dyDescent="0.2">
      <c r="A428" s="35">
        <v>2017</v>
      </c>
      <c r="B428" s="35">
        <v>95</v>
      </c>
      <c r="C428" s="41">
        <f t="shared" si="25"/>
        <v>44</v>
      </c>
      <c r="D428" s="41">
        <v>4180</v>
      </c>
      <c r="E428" s="41">
        <v>1045</v>
      </c>
      <c r="F428" s="41">
        <v>179</v>
      </c>
      <c r="G428" s="41">
        <f t="shared" si="26"/>
        <v>7482.2</v>
      </c>
    </row>
    <row r="429" spans="1:7" x14ac:dyDescent="0.2">
      <c r="A429" s="35">
        <v>2018</v>
      </c>
      <c r="B429" s="35">
        <v>96</v>
      </c>
      <c r="C429" s="41">
        <f t="shared" si="25"/>
        <v>31</v>
      </c>
      <c r="D429" s="41">
        <v>2976</v>
      </c>
      <c r="E429" s="41">
        <v>655</v>
      </c>
      <c r="F429" s="41">
        <v>196</v>
      </c>
      <c r="G429" s="41">
        <f t="shared" si="26"/>
        <v>5832.96</v>
      </c>
    </row>
    <row r="430" spans="1:7" x14ac:dyDescent="0.2">
      <c r="A430" s="35">
        <v>2019</v>
      </c>
      <c r="B430" s="35">
        <v>92</v>
      </c>
      <c r="C430" s="41">
        <f t="shared" si="25"/>
        <v>32</v>
      </c>
      <c r="D430" s="41">
        <v>2944</v>
      </c>
      <c r="E430" s="35">
        <v>677</v>
      </c>
      <c r="F430" s="41">
        <v>162</v>
      </c>
      <c r="G430" s="41">
        <f t="shared" si="26"/>
        <v>4769.28</v>
      </c>
    </row>
    <row r="431" spans="1:7" x14ac:dyDescent="0.2">
      <c r="A431" s="35">
        <v>2020</v>
      </c>
      <c r="B431" s="35">
        <v>107</v>
      </c>
      <c r="C431" s="41">
        <f t="shared" si="25"/>
        <v>35</v>
      </c>
      <c r="D431" s="41">
        <v>3745</v>
      </c>
      <c r="E431" s="35">
        <v>637</v>
      </c>
      <c r="F431" s="41">
        <v>176</v>
      </c>
      <c r="G431" s="41">
        <f t="shared" si="26"/>
        <v>6591.2</v>
      </c>
    </row>
    <row r="432" spans="1:7" x14ac:dyDescent="0.2">
      <c r="A432" s="35">
        <v>2021</v>
      </c>
      <c r="B432" s="35">
        <v>100</v>
      </c>
      <c r="C432" s="41">
        <f t="shared" si="25"/>
        <v>30</v>
      </c>
      <c r="D432" s="41">
        <v>3000</v>
      </c>
      <c r="E432" s="41">
        <v>270</v>
      </c>
      <c r="F432" s="41">
        <v>231.99999999999997</v>
      </c>
      <c r="G432" s="41">
        <f t="shared" si="26"/>
        <v>6959.9999999999991</v>
      </c>
    </row>
    <row r="433" spans="1:7" x14ac:dyDescent="0.2">
      <c r="A433" s="35">
        <v>2022</v>
      </c>
      <c r="B433" s="35">
        <v>94</v>
      </c>
      <c r="C433" s="41">
        <f t="shared" si="25"/>
        <v>29</v>
      </c>
      <c r="D433" s="41">
        <v>2726</v>
      </c>
      <c r="E433" s="41">
        <v>627</v>
      </c>
      <c r="F433" s="41">
        <v>273</v>
      </c>
      <c r="G433" s="41">
        <f t="shared" si="26"/>
        <v>7441.98</v>
      </c>
    </row>
    <row r="434" spans="1:7" x14ac:dyDescent="0.2">
      <c r="A434" s="35">
        <v>2023</v>
      </c>
      <c r="B434" s="35">
        <v>92</v>
      </c>
      <c r="C434" s="41">
        <f t="shared" si="25"/>
        <v>32</v>
      </c>
      <c r="D434" s="41">
        <v>2944</v>
      </c>
      <c r="E434" s="41">
        <v>442</v>
      </c>
      <c r="F434" s="41">
        <v>163</v>
      </c>
      <c r="G434" s="41">
        <f t="shared" si="26"/>
        <v>4798.72</v>
      </c>
    </row>
    <row r="435" spans="1:7" x14ac:dyDescent="0.2">
      <c r="A435" s="35" t="s">
        <v>164</v>
      </c>
      <c r="B435" s="41"/>
      <c r="D435" s="41"/>
      <c r="E435" s="41"/>
      <c r="F435" s="41"/>
      <c r="G435" s="41"/>
    </row>
    <row r="436" spans="1:7" x14ac:dyDescent="0.2">
      <c r="A436" s="44">
        <v>1986</v>
      </c>
      <c r="B436" s="41">
        <f t="shared" ref="B436:B473" si="27">B7-(B46+B85+B124+B163+B202+B241+B280+B319+B358+B397)</f>
        <v>1217</v>
      </c>
      <c r="C436" s="41">
        <f t="shared" ref="C436" si="28">D436/B436</f>
        <v>46.070665571076418</v>
      </c>
      <c r="D436" s="41">
        <f t="shared" ref="D436:D473" si="29">D7-(D46+D85+D124+D163+D202+D241+D280+D319+D358+D397)</f>
        <v>56068</v>
      </c>
      <c r="E436" s="41">
        <v>9886</v>
      </c>
      <c r="F436" s="41">
        <v>55.249696796746797</v>
      </c>
      <c r="G436" s="41">
        <f t="shared" ref="G436:G473" si="30">G7-(G46+G85+G124+G163+G202+G241+G280+G319+G358+G397)</f>
        <v>30977.399999999994</v>
      </c>
    </row>
    <row r="437" spans="1:7" x14ac:dyDescent="0.2">
      <c r="A437" s="44">
        <v>1987</v>
      </c>
      <c r="B437" s="41">
        <f t="shared" si="27"/>
        <v>1296</v>
      </c>
      <c r="C437" s="41">
        <f t="shared" ref="C437:C473" si="31">D437/B437</f>
        <v>55.955246913580247</v>
      </c>
      <c r="D437" s="41">
        <f t="shared" si="29"/>
        <v>72518</v>
      </c>
      <c r="E437" s="41">
        <v>14289</v>
      </c>
      <c r="F437" s="41">
        <v>57.020419757853219</v>
      </c>
      <c r="G437" s="41">
        <f t="shared" si="30"/>
        <v>41350.067999999999</v>
      </c>
    </row>
    <row r="438" spans="1:7" x14ac:dyDescent="0.2">
      <c r="A438" s="44">
        <v>1988</v>
      </c>
      <c r="B438" s="41">
        <f t="shared" si="27"/>
        <v>1322</v>
      </c>
      <c r="C438" s="41">
        <f t="shared" si="31"/>
        <v>60.559001512859304</v>
      </c>
      <c r="D438" s="41">
        <f t="shared" si="29"/>
        <v>80059</v>
      </c>
      <c r="E438" s="41">
        <v>15603.000000000004</v>
      </c>
      <c r="F438" s="41">
        <v>54.622041244582121</v>
      </c>
      <c r="G438" s="41">
        <f t="shared" si="30"/>
        <v>43729.86</v>
      </c>
    </row>
    <row r="439" spans="1:7" x14ac:dyDescent="0.2">
      <c r="A439" s="44">
        <v>1989</v>
      </c>
      <c r="B439" s="41">
        <f t="shared" si="27"/>
        <v>1358</v>
      </c>
      <c r="C439" s="41">
        <f t="shared" si="31"/>
        <v>46.882916053019144</v>
      </c>
      <c r="D439" s="41">
        <f t="shared" si="29"/>
        <v>63667</v>
      </c>
      <c r="E439" s="41">
        <v>15134</v>
      </c>
      <c r="F439" s="41">
        <v>52.311860147329071</v>
      </c>
      <c r="G439" s="41">
        <f t="shared" si="30"/>
        <v>33305.392</v>
      </c>
    </row>
    <row r="440" spans="1:7" x14ac:dyDescent="0.2">
      <c r="A440" s="44">
        <v>1990</v>
      </c>
      <c r="B440" s="41">
        <f t="shared" si="27"/>
        <v>1295</v>
      </c>
      <c r="C440" s="41">
        <f t="shared" si="31"/>
        <v>52.379150579150583</v>
      </c>
      <c r="D440" s="41">
        <f t="shared" si="29"/>
        <v>67831</v>
      </c>
      <c r="E440" s="41">
        <v>13569</v>
      </c>
      <c r="F440" s="41">
        <v>56.79603426162079</v>
      </c>
      <c r="G440" s="41">
        <f t="shared" si="30"/>
        <v>38525.317999999999</v>
      </c>
    </row>
    <row r="441" spans="1:7" x14ac:dyDescent="0.2">
      <c r="A441" s="44">
        <v>1991</v>
      </c>
      <c r="B441" s="41">
        <f t="shared" si="27"/>
        <v>1235</v>
      </c>
      <c r="C441" s="41">
        <f t="shared" si="31"/>
        <v>53.469635627530366</v>
      </c>
      <c r="D441" s="41">
        <f t="shared" si="29"/>
        <v>66035</v>
      </c>
      <c r="E441" s="41">
        <v>13347</v>
      </c>
      <c r="F441" s="41">
        <v>58.704644506701001</v>
      </c>
      <c r="G441" s="41">
        <f t="shared" si="30"/>
        <v>38765.612000000008</v>
      </c>
    </row>
    <row r="442" spans="1:7" x14ac:dyDescent="0.2">
      <c r="A442" s="44">
        <v>1992</v>
      </c>
      <c r="B442" s="41">
        <f t="shared" si="27"/>
        <v>1118</v>
      </c>
      <c r="C442" s="41">
        <f t="shared" si="31"/>
        <v>59.173524150268335</v>
      </c>
      <c r="D442" s="41">
        <f t="shared" si="29"/>
        <v>66156</v>
      </c>
      <c r="E442" s="41">
        <v>15031</v>
      </c>
      <c r="F442" s="41">
        <v>58.805097043352106</v>
      </c>
      <c r="G442" s="41">
        <f t="shared" si="30"/>
        <v>38903.10000000002</v>
      </c>
    </row>
    <row r="443" spans="1:7" x14ac:dyDescent="0.2">
      <c r="A443" s="44">
        <v>1993</v>
      </c>
      <c r="B443" s="41">
        <f t="shared" si="27"/>
        <v>1007</v>
      </c>
      <c r="C443" s="41">
        <f t="shared" si="31"/>
        <v>61.839126117179745</v>
      </c>
      <c r="D443" s="41">
        <f t="shared" si="29"/>
        <v>62272</v>
      </c>
      <c r="E443" s="41">
        <v>16762</v>
      </c>
      <c r="F443" s="41">
        <v>59.336082027235378</v>
      </c>
      <c r="G443" s="41">
        <f t="shared" si="30"/>
        <v>36949.765000000014</v>
      </c>
    </row>
    <row r="444" spans="1:7" x14ac:dyDescent="0.2">
      <c r="A444" s="44">
        <v>1994</v>
      </c>
      <c r="B444" s="41">
        <f t="shared" si="27"/>
        <v>974</v>
      </c>
      <c r="C444" s="41">
        <f t="shared" si="31"/>
        <v>63.995893223819301</v>
      </c>
      <c r="D444" s="41">
        <f t="shared" si="29"/>
        <v>62332</v>
      </c>
      <c r="E444" s="41">
        <v>19621</v>
      </c>
      <c r="F444" s="41">
        <v>58.004838606173394</v>
      </c>
      <c r="G444" s="41">
        <f t="shared" si="30"/>
        <v>36155.576000000001</v>
      </c>
    </row>
    <row r="445" spans="1:7" x14ac:dyDescent="0.2">
      <c r="A445" s="44">
        <v>1995</v>
      </c>
      <c r="B445" s="41">
        <f t="shared" si="27"/>
        <v>895</v>
      </c>
      <c r="C445" s="41">
        <f t="shared" si="31"/>
        <v>63.092737430167595</v>
      </c>
      <c r="D445" s="41">
        <f t="shared" si="29"/>
        <v>56468</v>
      </c>
      <c r="E445" s="41">
        <v>15466</v>
      </c>
      <c r="F445" s="41">
        <v>71.252576680597855</v>
      </c>
      <c r="G445" s="41">
        <f t="shared" si="30"/>
        <v>40234.904999999999</v>
      </c>
    </row>
    <row r="446" spans="1:7" x14ac:dyDescent="0.2">
      <c r="A446" s="44">
        <v>1996</v>
      </c>
      <c r="B446" s="41">
        <f t="shared" si="27"/>
        <v>863</v>
      </c>
      <c r="C446" s="41">
        <f t="shared" si="31"/>
        <v>69.064889918887602</v>
      </c>
      <c r="D446" s="41">
        <f t="shared" si="29"/>
        <v>59603</v>
      </c>
      <c r="E446" s="41">
        <v>15521</v>
      </c>
      <c r="F446" s="41">
        <v>89.800627485193701</v>
      </c>
      <c r="G446" s="41">
        <f t="shared" si="30"/>
        <v>53523.868000000002</v>
      </c>
    </row>
    <row r="447" spans="1:7" x14ac:dyDescent="0.2">
      <c r="A447" s="44">
        <v>1997</v>
      </c>
      <c r="B447" s="41">
        <f t="shared" si="27"/>
        <v>856</v>
      </c>
      <c r="C447" s="41">
        <f t="shared" si="31"/>
        <v>66.702102803738313</v>
      </c>
      <c r="D447" s="41">
        <f t="shared" si="29"/>
        <v>57097</v>
      </c>
      <c r="E447" s="41">
        <v>24616</v>
      </c>
      <c r="F447" s="41">
        <v>79.072581746851796</v>
      </c>
      <c r="G447" s="41">
        <f t="shared" si="30"/>
        <v>45148.071999999971</v>
      </c>
    </row>
    <row r="448" spans="1:7" x14ac:dyDescent="0.2">
      <c r="A448" s="44">
        <v>1998</v>
      </c>
      <c r="B448" s="41">
        <f t="shared" si="27"/>
        <v>867</v>
      </c>
      <c r="C448" s="41">
        <f t="shared" si="31"/>
        <v>65.543252595155707</v>
      </c>
      <c r="D448" s="41">
        <f t="shared" si="29"/>
        <v>56826</v>
      </c>
      <c r="E448" s="41">
        <v>23335</v>
      </c>
      <c r="F448" s="41">
        <v>70.220612043782779</v>
      </c>
      <c r="G448" s="41">
        <f t="shared" si="30"/>
        <v>39903.565000000002</v>
      </c>
    </row>
    <row r="449" spans="1:7" x14ac:dyDescent="0.2">
      <c r="A449" s="44">
        <v>1999</v>
      </c>
      <c r="B449" s="41">
        <f t="shared" si="27"/>
        <v>832</v>
      </c>
      <c r="C449" s="41">
        <f t="shared" si="31"/>
        <v>65.742788461538467</v>
      </c>
      <c r="D449" s="41">
        <f t="shared" si="29"/>
        <v>54698</v>
      </c>
      <c r="E449" s="41">
        <v>23821</v>
      </c>
      <c r="F449" s="41">
        <v>64.077330066912893</v>
      </c>
      <c r="G449" s="41">
        <f t="shared" si="30"/>
        <v>35049.018000000011</v>
      </c>
    </row>
    <row r="450" spans="1:7" x14ac:dyDescent="0.2">
      <c r="A450" s="44">
        <v>2000</v>
      </c>
      <c r="B450" s="41">
        <f t="shared" si="27"/>
        <v>780</v>
      </c>
      <c r="C450" s="41">
        <f t="shared" si="31"/>
        <v>66.441025641025647</v>
      </c>
      <c r="D450" s="41">
        <f t="shared" si="29"/>
        <v>51824</v>
      </c>
      <c r="E450" s="41">
        <v>23512</v>
      </c>
      <c r="F450" s="41">
        <v>66.264688175362764</v>
      </c>
      <c r="G450" s="41">
        <f t="shared" si="30"/>
        <v>34341.012000000002</v>
      </c>
    </row>
    <row r="451" spans="1:7" x14ac:dyDescent="0.2">
      <c r="A451" s="44">
        <v>2001</v>
      </c>
      <c r="B451" s="41">
        <f t="shared" si="27"/>
        <v>744</v>
      </c>
      <c r="C451" s="41">
        <f t="shared" si="31"/>
        <v>62.875</v>
      </c>
      <c r="D451" s="41">
        <f t="shared" si="29"/>
        <v>46779</v>
      </c>
      <c r="E451" s="41">
        <v>16157.999999999993</v>
      </c>
      <c r="F451" s="41">
        <v>75.968648325103132</v>
      </c>
      <c r="G451" s="41">
        <f t="shared" si="30"/>
        <v>35537.373999999996</v>
      </c>
    </row>
    <row r="452" spans="1:7" x14ac:dyDescent="0.2">
      <c r="A452" s="44">
        <v>2002</v>
      </c>
      <c r="B452" s="41">
        <f t="shared" si="27"/>
        <v>732</v>
      </c>
      <c r="C452" s="41">
        <f t="shared" si="31"/>
        <v>67.989071038251367</v>
      </c>
      <c r="D452" s="41">
        <f t="shared" si="29"/>
        <v>49768</v>
      </c>
      <c r="E452" s="41">
        <v>14081</v>
      </c>
      <c r="F452" s="41">
        <v>130.19758881208804</v>
      </c>
      <c r="G452" s="41">
        <f t="shared" si="30"/>
        <v>64796.735999999975</v>
      </c>
    </row>
    <row r="453" spans="1:7" x14ac:dyDescent="0.2">
      <c r="A453" s="44">
        <v>2003</v>
      </c>
      <c r="B453" s="41">
        <f t="shared" si="27"/>
        <v>710</v>
      </c>
      <c r="C453" s="41">
        <f t="shared" si="31"/>
        <v>64.797183098591546</v>
      </c>
      <c r="D453" s="41">
        <f t="shared" si="29"/>
        <v>46006</v>
      </c>
      <c r="E453" s="41">
        <v>12628</v>
      </c>
      <c r="F453" s="41">
        <v>137.77752467069502</v>
      </c>
      <c r="G453" s="41">
        <f t="shared" si="30"/>
        <v>63385.927999999956</v>
      </c>
    </row>
    <row r="454" spans="1:7" x14ac:dyDescent="0.2">
      <c r="A454" s="44">
        <v>2004</v>
      </c>
      <c r="B454" s="41">
        <f t="shared" si="27"/>
        <v>730</v>
      </c>
      <c r="C454" s="41">
        <f t="shared" si="31"/>
        <v>63.88356164383562</v>
      </c>
      <c r="D454" s="41">
        <f t="shared" si="29"/>
        <v>46635</v>
      </c>
      <c r="E454" s="41">
        <v>16032</v>
      </c>
      <c r="F454" s="41">
        <v>120.97047710946713</v>
      </c>
      <c r="G454" s="41">
        <f t="shared" si="30"/>
        <v>56414.581999999995</v>
      </c>
    </row>
    <row r="455" spans="1:7" x14ac:dyDescent="0.2">
      <c r="A455" s="44">
        <v>2005</v>
      </c>
      <c r="B455" s="41">
        <f t="shared" si="27"/>
        <v>701</v>
      </c>
      <c r="C455" s="41">
        <f t="shared" si="31"/>
        <v>61.345221112696152</v>
      </c>
      <c r="D455" s="41">
        <f t="shared" si="29"/>
        <v>43003</v>
      </c>
      <c r="E455" s="41">
        <v>17520</v>
      </c>
      <c r="F455" s="41">
        <v>109.79998604748505</v>
      </c>
      <c r="G455" s="41">
        <f t="shared" si="30"/>
        <v>47217.288</v>
      </c>
    </row>
    <row r="456" spans="1:7" x14ac:dyDescent="0.2">
      <c r="A456" s="44">
        <v>2006</v>
      </c>
      <c r="B456" s="41">
        <f t="shared" si="27"/>
        <v>699</v>
      </c>
      <c r="C456" s="41">
        <f t="shared" si="31"/>
        <v>63.869814020028613</v>
      </c>
      <c r="D456" s="41">
        <f t="shared" si="29"/>
        <v>44645</v>
      </c>
      <c r="E456" s="41">
        <v>19195</v>
      </c>
      <c r="F456" s="41">
        <v>110.98176727517067</v>
      </c>
      <c r="G456" s="41">
        <f t="shared" si="30"/>
        <v>49547.809999999939</v>
      </c>
    </row>
    <row r="457" spans="1:7" x14ac:dyDescent="0.2">
      <c r="A457" s="44">
        <v>2007</v>
      </c>
      <c r="B457" s="41">
        <f t="shared" si="27"/>
        <v>674</v>
      </c>
      <c r="C457" s="41">
        <f t="shared" si="31"/>
        <v>57.850148367952521</v>
      </c>
      <c r="D457" s="41">
        <f t="shared" si="29"/>
        <v>38991</v>
      </c>
      <c r="E457" s="41">
        <v>14164</v>
      </c>
      <c r="F457" s="41">
        <v>124.37059064912417</v>
      </c>
      <c r="G457" s="41">
        <f t="shared" si="30"/>
        <v>48493.337</v>
      </c>
    </row>
    <row r="458" spans="1:7" x14ac:dyDescent="0.2">
      <c r="A458" s="44">
        <v>2008</v>
      </c>
      <c r="B458" s="41">
        <f t="shared" si="27"/>
        <v>655</v>
      </c>
      <c r="C458" s="41">
        <f t="shared" si="31"/>
        <v>59.476335877862596</v>
      </c>
      <c r="D458" s="41">
        <f t="shared" si="29"/>
        <v>38957</v>
      </c>
      <c r="E458" s="41">
        <v>10834</v>
      </c>
      <c r="F458" s="41">
        <v>158.17026208383609</v>
      </c>
      <c r="G458" s="41">
        <f t="shared" si="30"/>
        <v>61618.389000000025</v>
      </c>
    </row>
    <row r="459" spans="1:7" x14ac:dyDescent="0.2">
      <c r="A459" s="44">
        <v>2009</v>
      </c>
      <c r="B459" s="41">
        <f t="shared" si="27"/>
        <v>664</v>
      </c>
      <c r="C459" s="41">
        <f t="shared" si="31"/>
        <v>51.861445783132531</v>
      </c>
      <c r="D459" s="41">
        <f t="shared" si="29"/>
        <v>34436</v>
      </c>
      <c r="E459" s="41">
        <v>9061</v>
      </c>
      <c r="F459" s="41">
        <v>163.79378557323727</v>
      </c>
      <c r="G459" s="41">
        <f t="shared" si="30"/>
        <v>56404.027999999991</v>
      </c>
    </row>
    <row r="460" spans="1:7" x14ac:dyDescent="0.2">
      <c r="A460" s="18">
        <v>2010</v>
      </c>
      <c r="B460" s="41">
        <f t="shared" si="27"/>
        <v>690</v>
      </c>
      <c r="C460" s="41">
        <f t="shared" si="31"/>
        <v>51.178260869565214</v>
      </c>
      <c r="D460" s="41">
        <f t="shared" si="29"/>
        <v>35313</v>
      </c>
      <c r="E460" s="41">
        <v>9416</v>
      </c>
      <c r="F460" s="41">
        <v>193.87763146716506</v>
      </c>
      <c r="G460" s="41">
        <f t="shared" si="30"/>
        <v>68464.008000000002</v>
      </c>
    </row>
    <row r="461" spans="1:7" x14ac:dyDescent="0.2">
      <c r="A461" s="18">
        <v>2011</v>
      </c>
      <c r="B461" s="41">
        <f t="shared" si="27"/>
        <v>670</v>
      </c>
      <c r="C461" s="41">
        <f t="shared" si="31"/>
        <v>51.90149253731343</v>
      </c>
      <c r="D461" s="41">
        <f t="shared" si="29"/>
        <v>34774</v>
      </c>
      <c r="E461" s="41">
        <v>8836</v>
      </c>
      <c r="F461" s="41">
        <v>199.79258929084958</v>
      </c>
      <c r="G461" s="41">
        <f t="shared" si="30"/>
        <v>69475.875000000029</v>
      </c>
    </row>
    <row r="462" spans="1:7" x14ac:dyDescent="0.2">
      <c r="A462" s="18">
        <v>2012</v>
      </c>
      <c r="B462" s="41">
        <f t="shared" si="27"/>
        <v>689</v>
      </c>
      <c r="C462" s="41">
        <f t="shared" si="31"/>
        <v>53.628447024673441</v>
      </c>
      <c r="D462" s="41">
        <f t="shared" si="29"/>
        <v>36950</v>
      </c>
      <c r="E462" s="41">
        <v>9462</v>
      </c>
      <c r="F462" s="41">
        <v>218.41407848443845</v>
      </c>
      <c r="G462" s="41">
        <f t="shared" si="30"/>
        <v>80704.002000000008</v>
      </c>
    </row>
    <row r="463" spans="1:7" x14ac:dyDescent="0.2">
      <c r="A463" s="18">
        <v>2013</v>
      </c>
      <c r="B463" s="41">
        <f t="shared" si="27"/>
        <v>724</v>
      </c>
      <c r="C463" s="41">
        <f t="shared" si="31"/>
        <v>52.02900552486188</v>
      </c>
      <c r="D463" s="41">
        <f t="shared" si="29"/>
        <v>37669</v>
      </c>
      <c r="E463" s="41">
        <v>9482</v>
      </c>
      <c r="F463" s="41">
        <v>234.32913005389042</v>
      </c>
      <c r="G463" s="41">
        <f t="shared" si="30"/>
        <v>88269.439999999973</v>
      </c>
    </row>
    <row r="464" spans="1:7" x14ac:dyDescent="0.2">
      <c r="A464" s="45">
        <v>2014</v>
      </c>
      <c r="B464" s="41">
        <f t="shared" si="27"/>
        <v>752</v>
      </c>
      <c r="C464" s="41">
        <f t="shared" si="31"/>
        <v>55.067819148936174</v>
      </c>
      <c r="D464" s="41">
        <f t="shared" si="29"/>
        <v>41411</v>
      </c>
      <c r="E464" s="41">
        <v>9712</v>
      </c>
      <c r="F464" s="41">
        <v>245.71734563280287</v>
      </c>
      <c r="G464" s="41">
        <f t="shared" si="30"/>
        <v>101754.01000000001</v>
      </c>
    </row>
    <row r="465" spans="1:7" x14ac:dyDescent="0.2">
      <c r="A465" s="18">
        <v>2015</v>
      </c>
      <c r="B465" s="41">
        <f t="shared" si="27"/>
        <v>761</v>
      </c>
      <c r="C465" s="41">
        <f t="shared" si="31"/>
        <v>53.735873850197109</v>
      </c>
      <c r="D465" s="41">
        <f t="shared" si="29"/>
        <v>40893</v>
      </c>
      <c r="E465" s="41">
        <v>9334</v>
      </c>
      <c r="F465" s="41">
        <v>252.68378451079653</v>
      </c>
      <c r="G465" s="41">
        <f t="shared" si="30"/>
        <v>103329.98000000001</v>
      </c>
    </row>
    <row r="466" spans="1:7" s="35" customFormat="1" x14ac:dyDescent="0.2">
      <c r="A466" s="44">
        <v>2016</v>
      </c>
      <c r="B466" s="41">
        <f t="shared" si="27"/>
        <v>834</v>
      </c>
      <c r="C466" s="41">
        <f t="shared" si="31"/>
        <v>50.085131894484412</v>
      </c>
      <c r="D466" s="41">
        <f t="shared" si="29"/>
        <v>41771</v>
      </c>
      <c r="E466" s="41">
        <v>8484</v>
      </c>
      <c r="F466" s="41">
        <v>261.19089799142949</v>
      </c>
      <c r="G466" s="41">
        <f t="shared" si="30"/>
        <v>109102.05000000002</v>
      </c>
    </row>
    <row r="467" spans="1:7" s="35" customFormat="1" x14ac:dyDescent="0.2">
      <c r="A467" s="44">
        <v>2017</v>
      </c>
      <c r="B467" s="41">
        <f t="shared" si="27"/>
        <v>808</v>
      </c>
      <c r="C467" s="41">
        <f t="shared" si="31"/>
        <v>50.785891089108908</v>
      </c>
      <c r="D467" s="41">
        <f t="shared" si="29"/>
        <v>41035</v>
      </c>
      <c r="E467" s="41">
        <v>8657</v>
      </c>
      <c r="F467" s="41">
        <v>248.38133300840747</v>
      </c>
      <c r="G467" s="41">
        <f t="shared" si="30"/>
        <v>101923.28</v>
      </c>
    </row>
    <row r="468" spans="1:7" s="35" customFormat="1" x14ac:dyDescent="0.2">
      <c r="A468" s="44">
        <v>2018</v>
      </c>
      <c r="B468" s="41">
        <f t="shared" si="27"/>
        <v>818</v>
      </c>
      <c r="C468" s="41">
        <f t="shared" si="31"/>
        <v>47.974327628361856</v>
      </c>
      <c r="D468" s="41">
        <f t="shared" si="29"/>
        <v>39243</v>
      </c>
      <c r="E468" s="41">
        <v>7628</v>
      </c>
      <c r="F468" s="41">
        <v>275.71146446500006</v>
      </c>
      <c r="G468" s="41">
        <f t="shared" si="30"/>
        <v>108197.44999999998</v>
      </c>
    </row>
    <row r="469" spans="1:7" s="35" customFormat="1" x14ac:dyDescent="0.2">
      <c r="A469" s="44">
        <v>2019</v>
      </c>
      <c r="B469" s="41">
        <f t="shared" si="27"/>
        <v>833</v>
      </c>
      <c r="C469" s="41">
        <f t="shared" si="31"/>
        <v>47.024009603841534</v>
      </c>
      <c r="D469" s="41">
        <f t="shared" si="29"/>
        <v>39171</v>
      </c>
      <c r="E469" s="41">
        <v>9551</v>
      </c>
      <c r="F469" s="41">
        <v>279.4356028694699</v>
      </c>
      <c r="G469" s="41">
        <f t="shared" si="30"/>
        <v>109457.72000000006</v>
      </c>
    </row>
    <row r="470" spans="1:7" s="35" customFormat="1" x14ac:dyDescent="0.2">
      <c r="A470" s="44">
        <v>2020</v>
      </c>
      <c r="B470" s="41">
        <f t="shared" si="27"/>
        <v>832</v>
      </c>
      <c r="C470" s="41">
        <f t="shared" si="31"/>
        <v>44.697115384615387</v>
      </c>
      <c r="D470" s="41">
        <f t="shared" si="29"/>
        <v>37188</v>
      </c>
      <c r="E470" s="41">
        <v>9472</v>
      </c>
      <c r="F470" s="41">
        <v>284.48322039367542</v>
      </c>
      <c r="G470" s="41">
        <f t="shared" si="30"/>
        <v>105793.62000000002</v>
      </c>
    </row>
    <row r="471" spans="1:7" s="35" customFormat="1" x14ac:dyDescent="0.2">
      <c r="A471" s="44">
        <v>2021</v>
      </c>
      <c r="B471" s="41">
        <f t="shared" si="27"/>
        <v>828</v>
      </c>
      <c r="C471" s="41">
        <f t="shared" si="31"/>
        <v>44.163043478260867</v>
      </c>
      <c r="D471" s="41">
        <f t="shared" si="29"/>
        <v>36567</v>
      </c>
      <c r="E471" s="41">
        <v>7961</v>
      </c>
      <c r="F471" s="41">
        <v>317.6922635162851</v>
      </c>
      <c r="G471" s="41">
        <f t="shared" si="30"/>
        <v>116170.52999999997</v>
      </c>
    </row>
    <row r="472" spans="1:7" s="35" customFormat="1" x14ac:dyDescent="0.2">
      <c r="A472" s="44">
        <v>2022</v>
      </c>
      <c r="B472" s="41">
        <f t="shared" si="27"/>
        <v>836</v>
      </c>
      <c r="C472" s="41">
        <f t="shared" si="31"/>
        <v>45.391148325358849</v>
      </c>
      <c r="D472" s="41">
        <f t="shared" si="29"/>
        <v>37947</v>
      </c>
      <c r="E472" s="41">
        <v>9289</v>
      </c>
      <c r="F472" s="41">
        <v>352.57656731757447</v>
      </c>
      <c r="G472" s="41">
        <f t="shared" si="30"/>
        <v>133792.22999999998</v>
      </c>
    </row>
    <row r="473" spans="1:7" s="35" customFormat="1" x14ac:dyDescent="0.2">
      <c r="A473" s="46">
        <v>2023</v>
      </c>
      <c r="B473" s="47">
        <f t="shared" si="27"/>
        <v>760</v>
      </c>
      <c r="C473" s="47">
        <f t="shared" si="31"/>
        <v>44.977631578947367</v>
      </c>
      <c r="D473" s="47">
        <f t="shared" si="29"/>
        <v>34183</v>
      </c>
      <c r="E473" s="47">
        <v>9407</v>
      </c>
      <c r="F473" s="47">
        <v>385.78515636427466</v>
      </c>
      <c r="G473" s="47">
        <f t="shared" si="30"/>
        <v>131872.94</v>
      </c>
    </row>
    <row r="474" spans="1:7" s="35" customFormat="1" x14ac:dyDescent="0.2">
      <c r="A474" s="49" t="s">
        <v>163</v>
      </c>
      <c r="B474" s="49"/>
      <c r="C474" s="49"/>
      <c r="D474" s="49"/>
      <c r="E474" s="49"/>
      <c r="F474" s="49"/>
      <c r="G474" s="49"/>
    </row>
    <row r="475" spans="1:7" s="35" customFormat="1" ht="22.5" customHeight="1" x14ac:dyDescent="0.2">
      <c r="A475" s="50" t="s">
        <v>159</v>
      </c>
      <c r="B475" s="50"/>
      <c r="C475" s="50"/>
      <c r="D475" s="50"/>
      <c r="E475" s="50"/>
      <c r="F475" s="50"/>
      <c r="G475" s="50"/>
    </row>
    <row r="476" spans="1:7" s="35" customFormat="1" x14ac:dyDescent="0.2">
      <c r="A476" s="8" t="s">
        <v>196</v>
      </c>
      <c r="C476" s="42"/>
      <c r="D476" s="41"/>
      <c r="E476" s="41"/>
      <c r="F476" s="42"/>
      <c r="G476" s="41"/>
    </row>
    <row r="477" spans="1:7" s="35" customFormat="1" x14ac:dyDescent="0.2">
      <c r="A477" s="8" t="s">
        <v>38</v>
      </c>
      <c r="C477" s="42"/>
      <c r="D477" s="41"/>
      <c r="E477" s="41"/>
      <c r="F477" s="42"/>
      <c r="G477" s="41"/>
    </row>
    <row r="478" spans="1:7" s="35" customFormat="1" x14ac:dyDescent="0.2">
      <c r="A478" s="8" t="s">
        <v>39</v>
      </c>
      <c r="C478" s="42"/>
      <c r="D478" s="41"/>
      <c r="E478" s="41"/>
      <c r="F478" s="42"/>
      <c r="G478" s="41"/>
    </row>
    <row r="479" spans="1:7" s="35" customFormat="1" x14ac:dyDescent="0.2">
      <c r="A479" s="8" t="s">
        <v>198</v>
      </c>
      <c r="C479" s="42"/>
      <c r="D479" s="41"/>
      <c r="E479" s="41"/>
      <c r="F479" s="42"/>
      <c r="G479" s="41"/>
    </row>
    <row r="480" spans="1:7" s="35" customFormat="1" x14ac:dyDescent="0.2">
      <c r="A480" s="5" t="s">
        <v>200</v>
      </c>
      <c r="C480" s="42"/>
      <c r="D480" s="41"/>
      <c r="F480" s="42"/>
      <c r="G480" s="41"/>
    </row>
    <row r="481" spans="1:7" s="35" customFormat="1" x14ac:dyDescent="0.2">
      <c r="A481" s="5" t="s">
        <v>167</v>
      </c>
      <c r="C481" s="42"/>
      <c r="D481" s="41"/>
      <c r="E481" s="41"/>
      <c r="F481" s="42"/>
      <c r="G481" s="41"/>
    </row>
    <row r="482" spans="1:7" s="35" customFormat="1" x14ac:dyDescent="0.2">
      <c r="C482" s="42"/>
      <c r="D482" s="41"/>
      <c r="F482" s="42"/>
      <c r="G482" s="41"/>
    </row>
    <row r="483" spans="1:7" s="35" customFormat="1" x14ac:dyDescent="0.2">
      <c r="C483" s="42"/>
      <c r="D483" s="41"/>
      <c r="F483" s="42"/>
      <c r="G483" s="41"/>
    </row>
    <row r="484" spans="1:7" s="35" customFormat="1" x14ac:dyDescent="0.2">
      <c r="C484" s="42"/>
      <c r="D484" s="41"/>
      <c r="F484" s="42"/>
      <c r="G484" s="41"/>
    </row>
    <row r="485" spans="1:7" s="35" customFormat="1" x14ac:dyDescent="0.2">
      <c r="C485" s="42"/>
      <c r="D485" s="41"/>
      <c r="F485" s="42"/>
      <c r="G485" s="41"/>
    </row>
    <row r="486" spans="1:7" s="35" customFormat="1" x14ac:dyDescent="0.2">
      <c r="C486" s="42"/>
      <c r="D486" s="41"/>
      <c r="F486" s="42"/>
      <c r="G486" s="41"/>
    </row>
    <row r="487" spans="1:7" s="35" customFormat="1" x14ac:dyDescent="0.2">
      <c r="C487" s="42"/>
      <c r="D487" s="41"/>
      <c r="F487" s="42"/>
      <c r="G487" s="41"/>
    </row>
    <row r="488" spans="1:7" s="35" customFormat="1" x14ac:dyDescent="0.2">
      <c r="C488" s="42"/>
      <c r="D488" s="41"/>
      <c r="F488" s="42"/>
      <c r="G488" s="41"/>
    </row>
    <row r="489" spans="1:7" s="35" customFormat="1" x14ac:dyDescent="0.2">
      <c r="C489" s="42"/>
      <c r="D489" s="41"/>
      <c r="F489" s="42"/>
      <c r="G489" s="41"/>
    </row>
    <row r="490" spans="1:7" s="35" customFormat="1" x14ac:dyDescent="0.2">
      <c r="C490" s="42"/>
      <c r="D490" s="41"/>
      <c r="F490" s="42"/>
      <c r="G490" s="41"/>
    </row>
    <row r="491" spans="1:7" s="35" customFormat="1" x14ac:dyDescent="0.2">
      <c r="C491" s="42"/>
      <c r="D491" s="41"/>
      <c r="F491" s="42"/>
      <c r="G491" s="41"/>
    </row>
    <row r="492" spans="1:7" s="35" customFormat="1" x14ac:dyDescent="0.2">
      <c r="C492" s="42"/>
      <c r="D492" s="41"/>
      <c r="F492" s="42"/>
      <c r="G492" s="41"/>
    </row>
    <row r="493" spans="1:7" s="35" customFormat="1" x14ac:dyDescent="0.2">
      <c r="C493" s="42"/>
      <c r="D493" s="41"/>
      <c r="F493" s="42"/>
      <c r="G493" s="41"/>
    </row>
    <row r="494" spans="1:7" s="35" customFormat="1" x14ac:dyDescent="0.2">
      <c r="C494" s="42"/>
      <c r="D494" s="41"/>
      <c r="F494" s="42"/>
      <c r="G494" s="41"/>
    </row>
    <row r="495" spans="1:7" s="35" customFormat="1" x14ac:dyDescent="0.2">
      <c r="C495" s="42"/>
      <c r="D495" s="41"/>
      <c r="F495" s="42"/>
      <c r="G495" s="41"/>
    </row>
    <row r="496" spans="1:7" s="35" customFormat="1" x14ac:dyDescent="0.2">
      <c r="C496" s="42"/>
      <c r="D496" s="41"/>
      <c r="F496" s="42"/>
      <c r="G496" s="41"/>
    </row>
    <row r="497" spans="3:7" s="35" customFormat="1" x14ac:dyDescent="0.2">
      <c r="C497" s="42"/>
      <c r="D497" s="41"/>
      <c r="F497" s="42"/>
      <c r="G497" s="41"/>
    </row>
    <row r="498" spans="3:7" s="35" customFormat="1" x14ac:dyDescent="0.2">
      <c r="C498" s="42"/>
      <c r="D498" s="41"/>
      <c r="F498" s="42"/>
      <c r="G498" s="41"/>
    </row>
    <row r="499" spans="3:7" s="35" customFormat="1" x14ac:dyDescent="0.2">
      <c r="C499" s="42"/>
      <c r="D499" s="41"/>
      <c r="E499" s="41"/>
      <c r="F499" s="42"/>
      <c r="G499" s="41"/>
    </row>
    <row r="500" spans="3:7" s="35" customFormat="1" x14ac:dyDescent="0.2">
      <c r="C500" s="42"/>
      <c r="D500" s="41"/>
      <c r="E500" s="41"/>
      <c r="F500" s="42"/>
      <c r="G500" s="41"/>
    </row>
    <row r="501" spans="3:7" s="35" customFormat="1" x14ac:dyDescent="0.2">
      <c r="C501" s="42"/>
      <c r="D501" s="41"/>
      <c r="E501" s="41"/>
      <c r="F501" s="42"/>
      <c r="G501" s="41"/>
    </row>
    <row r="502" spans="3:7" s="35" customFormat="1" x14ac:dyDescent="0.2">
      <c r="C502" s="42"/>
      <c r="D502" s="41"/>
      <c r="F502" s="42"/>
      <c r="G502" s="41"/>
    </row>
    <row r="503" spans="3:7" s="35" customFormat="1" x14ac:dyDescent="0.2">
      <c r="C503" s="42"/>
      <c r="D503" s="41"/>
      <c r="F503" s="42"/>
      <c r="G503" s="41"/>
    </row>
    <row r="504" spans="3:7" s="35" customFormat="1" x14ac:dyDescent="0.2">
      <c r="C504" s="42"/>
      <c r="D504" s="41"/>
      <c r="F504" s="42"/>
      <c r="G504" s="41"/>
    </row>
    <row r="505" spans="3:7" s="35" customFormat="1" x14ac:dyDescent="0.2">
      <c r="C505" s="42"/>
      <c r="D505" s="41"/>
      <c r="F505" s="42"/>
      <c r="G505" s="41"/>
    </row>
    <row r="506" spans="3:7" s="35" customFormat="1" x14ac:dyDescent="0.2">
      <c r="C506" s="42"/>
      <c r="D506" s="41"/>
      <c r="E506" s="41"/>
      <c r="F506" s="42"/>
      <c r="G506" s="41"/>
    </row>
    <row r="507" spans="3:7" s="35" customFormat="1" x14ac:dyDescent="0.2">
      <c r="C507" s="42"/>
      <c r="D507" s="41"/>
      <c r="F507" s="42"/>
      <c r="G507" s="41"/>
    </row>
    <row r="508" spans="3:7" s="35" customFormat="1" x14ac:dyDescent="0.2">
      <c r="C508" s="42"/>
      <c r="D508" s="41"/>
      <c r="F508" s="42"/>
      <c r="G508" s="41"/>
    </row>
    <row r="509" spans="3:7" s="35" customFormat="1" x14ac:dyDescent="0.2">
      <c r="C509" s="42"/>
      <c r="D509" s="41"/>
      <c r="E509" s="41"/>
      <c r="F509" s="42"/>
      <c r="G509" s="41"/>
    </row>
    <row r="510" spans="3:7" s="35" customFormat="1" x14ac:dyDescent="0.2">
      <c r="C510" s="42"/>
      <c r="D510" s="41"/>
      <c r="E510" s="41"/>
      <c r="F510" s="42"/>
      <c r="G510" s="41"/>
    </row>
    <row r="511" spans="3:7" s="35" customFormat="1" x14ac:dyDescent="0.2">
      <c r="C511" s="42"/>
      <c r="D511" s="41"/>
      <c r="E511" s="41"/>
      <c r="F511" s="42"/>
      <c r="G511" s="41"/>
    </row>
    <row r="512" spans="3:7" s="35" customFormat="1" x14ac:dyDescent="0.2">
      <c r="C512" s="42"/>
      <c r="D512" s="41"/>
      <c r="E512" s="41"/>
      <c r="F512" s="42"/>
      <c r="G512" s="41"/>
    </row>
    <row r="513" spans="3:7" s="35" customFormat="1" x14ac:dyDescent="0.2">
      <c r="C513" s="42"/>
      <c r="D513" s="41"/>
      <c r="E513" s="41"/>
      <c r="F513" s="42"/>
      <c r="G513" s="41"/>
    </row>
    <row r="514" spans="3:7" s="35" customFormat="1" x14ac:dyDescent="0.2">
      <c r="C514" s="42"/>
      <c r="D514" s="41"/>
      <c r="F514" s="42"/>
    </row>
    <row r="515" spans="3:7" s="35" customFormat="1" x14ac:dyDescent="0.2">
      <c r="C515" s="42"/>
      <c r="D515" s="41"/>
      <c r="F515" s="42"/>
      <c r="G515" s="41"/>
    </row>
    <row r="516" spans="3:7" s="35" customFormat="1" x14ac:dyDescent="0.2">
      <c r="C516" s="42"/>
      <c r="D516" s="41"/>
      <c r="F516" s="42"/>
      <c r="G516" s="41"/>
    </row>
    <row r="517" spans="3:7" s="35" customFormat="1" x14ac:dyDescent="0.2">
      <c r="C517" s="42"/>
      <c r="D517" s="41"/>
      <c r="F517" s="42"/>
      <c r="G517" s="41"/>
    </row>
    <row r="518" spans="3:7" s="35" customFormat="1" x14ac:dyDescent="0.2">
      <c r="C518" s="42"/>
      <c r="D518" s="41"/>
      <c r="F518" s="42"/>
      <c r="G518" s="41"/>
    </row>
    <row r="519" spans="3:7" s="35" customFormat="1" x14ac:dyDescent="0.2">
      <c r="C519" s="42"/>
      <c r="D519" s="41"/>
      <c r="F519" s="42"/>
      <c r="G519" s="41"/>
    </row>
    <row r="520" spans="3:7" s="35" customFormat="1" x14ac:dyDescent="0.2">
      <c r="C520" s="42"/>
      <c r="D520" s="41"/>
      <c r="F520" s="42"/>
      <c r="G520" s="41"/>
    </row>
    <row r="521" spans="3:7" s="35" customFormat="1" x14ac:dyDescent="0.2">
      <c r="C521" s="42"/>
      <c r="D521" s="41"/>
      <c r="E521" s="41"/>
      <c r="F521" s="42"/>
      <c r="G521" s="41"/>
    </row>
    <row r="522" spans="3:7" s="35" customFormat="1" x14ac:dyDescent="0.2">
      <c r="C522" s="42"/>
      <c r="D522" s="41"/>
      <c r="F522" s="42"/>
      <c r="G522" s="41"/>
    </row>
    <row r="523" spans="3:7" s="35" customFormat="1" x14ac:dyDescent="0.2">
      <c r="C523" s="42"/>
      <c r="D523" s="41"/>
      <c r="F523" s="42"/>
      <c r="G523" s="41"/>
    </row>
    <row r="524" spans="3:7" s="35" customFormat="1" x14ac:dyDescent="0.2">
      <c r="C524" s="42"/>
      <c r="D524" s="41"/>
      <c r="F524" s="42"/>
      <c r="G524" s="41"/>
    </row>
    <row r="525" spans="3:7" s="35" customFormat="1" x14ac:dyDescent="0.2">
      <c r="C525" s="42"/>
      <c r="D525" s="41"/>
      <c r="F525" s="42"/>
      <c r="G525" s="41"/>
    </row>
    <row r="526" spans="3:7" s="35" customFormat="1" x14ac:dyDescent="0.2">
      <c r="C526" s="42"/>
      <c r="D526" s="41"/>
      <c r="F526" s="42"/>
      <c r="G526" s="41"/>
    </row>
    <row r="527" spans="3:7" s="35" customFormat="1" x14ac:dyDescent="0.2">
      <c r="C527" s="42"/>
      <c r="D527" s="41"/>
      <c r="F527" s="42"/>
      <c r="G527" s="41"/>
    </row>
    <row r="528" spans="3:7" s="35" customFormat="1" x14ac:dyDescent="0.2">
      <c r="C528" s="42"/>
      <c r="D528" s="41"/>
      <c r="F528" s="42"/>
      <c r="G528" s="41"/>
    </row>
    <row r="529" spans="3:7" s="35" customFormat="1" x14ac:dyDescent="0.2">
      <c r="C529" s="42"/>
      <c r="D529" s="41"/>
      <c r="F529" s="42"/>
      <c r="G529" s="41"/>
    </row>
    <row r="530" spans="3:7" s="35" customFormat="1" x14ac:dyDescent="0.2">
      <c r="C530" s="42"/>
      <c r="D530" s="41"/>
      <c r="F530" s="42"/>
      <c r="G530" s="41"/>
    </row>
    <row r="531" spans="3:7" s="35" customFormat="1" x14ac:dyDescent="0.2">
      <c r="C531" s="42"/>
      <c r="D531" s="41"/>
      <c r="F531" s="42"/>
      <c r="G531" s="41"/>
    </row>
    <row r="532" spans="3:7" s="35" customFormat="1" x14ac:dyDescent="0.2">
      <c r="C532" s="42"/>
      <c r="D532" s="41"/>
      <c r="F532" s="42"/>
      <c r="G532" s="41"/>
    </row>
    <row r="533" spans="3:7" s="35" customFormat="1" x14ac:dyDescent="0.2">
      <c r="C533" s="42"/>
      <c r="D533" s="41"/>
      <c r="E533" s="41"/>
      <c r="F533" s="42"/>
      <c r="G533" s="41"/>
    </row>
    <row r="534" spans="3:7" s="35" customFormat="1" x14ac:dyDescent="0.2">
      <c r="C534" s="42"/>
      <c r="D534" s="41"/>
      <c r="F534" s="42"/>
      <c r="G534" s="41"/>
    </row>
    <row r="535" spans="3:7" s="35" customFormat="1" x14ac:dyDescent="0.2">
      <c r="C535" s="42"/>
      <c r="D535" s="41"/>
      <c r="F535" s="42"/>
      <c r="G535" s="41"/>
    </row>
    <row r="536" spans="3:7" s="35" customFormat="1" x14ac:dyDescent="0.2">
      <c r="C536" s="42"/>
      <c r="D536" s="41"/>
      <c r="E536" s="41"/>
      <c r="F536" s="42"/>
      <c r="G536" s="41"/>
    </row>
    <row r="537" spans="3:7" s="35" customFormat="1" x14ac:dyDescent="0.2">
      <c r="C537" s="42"/>
      <c r="D537" s="41"/>
      <c r="F537" s="42"/>
      <c r="G537" s="41"/>
    </row>
    <row r="538" spans="3:7" s="35" customFormat="1" x14ac:dyDescent="0.2">
      <c r="C538" s="42"/>
      <c r="D538" s="41"/>
      <c r="F538" s="42"/>
      <c r="G538" s="41"/>
    </row>
    <row r="539" spans="3:7" s="35" customFormat="1" x14ac:dyDescent="0.2">
      <c r="C539" s="42"/>
      <c r="D539" s="41"/>
      <c r="F539" s="42"/>
      <c r="G539" s="41"/>
    </row>
    <row r="540" spans="3:7" s="35" customFormat="1" x14ac:dyDescent="0.2">
      <c r="C540" s="42"/>
      <c r="D540" s="41"/>
      <c r="F540" s="42"/>
      <c r="G540" s="41"/>
    </row>
    <row r="541" spans="3:7" s="35" customFormat="1" x14ac:dyDescent="0.2">
      <c r="C541" s="42"/>
      <c r="D541" s="41"/>
      <c r="E541" s="41"/>
      <c r="F541" s="42"/>
      <c r="G541" s="41"/>
    </row>
    <row r="542" spans="3:7" s="35" customFormat="1" x14ac:dyDescent="0.2">
      <c r="C542" s="42"/>
      <c r="D542" s="41"/>
      <c r="E542" s="41"/>
      <c r="F542" s="42"/>
      <c r="G542" s="41"/>
    </row>
    <row r="543" spans="3:7" s="35" customFormat="1" x14ac:dyDescent="0.2">
      <c r="C543" s="42"/>
      <c r="D543" s="41"/>
      <c r="E543" s="41"/>
      <c r="F543" s="42"/>
      <c r="G543" s="41"/>
    </row>
    <row r="544" spans="3:7" s="35" customFormat="1" x14ac:dyDescent="0.2">
      <c r="C544" s="42"/>
      <c r="D544" s="41"/>
      <c r="E544" s="41"/>
      <c r="F544" s="42"/>
      <c r="G544" s="41"/>
    </row>
    <row r="545" spans="3:7" s="35" customFormat="1" x14ac:dyDescent="0.2">
      <c r="C545" s="42"/>
      <c r="D545" s="41"/>
      <c r="E545" s="41"/>
      <c r="F545" s="42"/>
      <c r="G545" s="41"/>
    </row>
    <row r="546" spans="3:7" s="35" customFormat="1" x14ac:dyDescent="0.2">
      <c r="C546" s="42"/>
      <c r="D546" s="41"/>
      <c r="F546" s="42"/>
      <c r="G546" s="41"/>
    </row>
    <row r="547" spans="3:7" s="35" customFormat="1" x14ac:dyDescent="0.2">
      <c r="C547" s="42"/>
      <c r="D547" s="41"/>
      <c r="F547" s="42"/>
      <c r="G547" s="41"/>
    </row>
    <row r="548" spans="3:7" s="35" customFormat="1" x14ac:dyDescent="0.2">
      <c r="C548" s="42"/>
      <c r="D548" s="41"/>
      <c r="F548" s="42"/>
      <c r="G548" s="41"/>
    </row>
    <row r="549" spans="3:7" s="35" customFormat="1" x14ac:dyDescent="0.2">
      <c r="C549" s="42"/>
      <c r="D549" s="41"/>
      <c r="F549" s="42"/>
      <c r="G549" s="41"/>
    </row>
    <row r="550" spans="3:7" s="35" customFormat="1" x14ac:dyDescent="0.2">
      <c r="C550" s="42"/>
      <c r="D550" s="41"/>
      <c r="F550" s="42"/>
      <c r="G550" s="41"/>
    </row>
    <row r="551" spans="3:7" s="35" customFormat="1" x14ac:dyDescent="0.2">
      <c r="C551" s="42"/>
      <c r="D551" s="41"/>
      <c r="F551" s="42"/>
      <c r="G551" s="41"/>
    </row>
    <row r="552" spans="3:7" s="35" customFormat="1" x14ac:dyDescent="0.2">
      <c r="C552" s="42"/>
      <c r="D552" s="41"/>
      <c r="E552" s="41"/>
      <c r="F552" s="42"/>
      <c r="G552" s="41"/>
    </row>
    <row r="553" spans="3:7" s="35" customFormat="1" x14ac:dyDescent="0.2">
      <c r="C553" s="42"/>
      <c r="D553" s="41"/>
      <c r="F553" s="42"/>
      <c r="G553" s="41"/>
    </row>
    <row r="554" spans="3:7" s="35" customFormat="1" x14ac:dyDescent="0.2">
      <c r="C554" s="42"/>
      <c r="D554" s="41"/>
      <c r="E554" s="41"/>
      <c r="F554" s="42"/>
      <c r="G554" s="41"/>
    </row>
    <row r="555" spans="3:7" s="35" customFormat="1" x14ac:dyDescent="0.2">
      <c r="C555" s="42"/>
      <c r="D555" s="41"/>
      <c r="F555" s="42"/>
      <c r="G555" s="41"/>
    </row>
    <row r="556" spans="3:7" s="35" customFormat="1" x14ac:dyDescent="0.2">
      <c r="C556" s="42"/>
      <c r="D556" s="41"/>
      <c r="E556" s="41"/>
      <c r="F556" s="42"/>
      <c r="G556" s="41"/>
    </row>
    <row r="557" spans="3:7" s="35" customFormat="1" x14ac:dyDescent="0.2">
      <c r="C557" s="42"/>
      <c r="D557" s="41"/>
      <c r="E557" s="41"/>
      <c r="F557" s="42"/>
      <c r="G557" s="41"/>
    </row>
    <row r="558" spans="3:7" s="35" customFormat="1" x14ac:dyDescent="0.2">
      <c r="C558" s="42"/>
      <c r="D558" s="41"/>
      <c r="E558" s="41"/>
      <c r="F558" s="42"/>
      <c r="G558" s="41"/>
    </row>
    <row r="559" spans="3:7" s="35" customFormat="1" x14ac:dyDescent="0.2">
      <c r="C559" s="42"/>
      <c r="D559" s="41"/>
      <c r="E559" s="41"/>
      <c r="F559" s="42"/>
      <c r="G559" s="41"/>
    </row>
    <row r="560" spans="3:7" s="35" customFormat="1" x14ac:dyDescent="0.2">
      <c r="C560" s="42"/>
      <c r="D560" s="41"/>
      <c r="E560" s="41"/>
      <c r="F560" s="42"/>
      <c r="G560" s="41"/>
    </row>
    <row r="561" spans="3:7" s="35" customFormat="1" x14ac:dyDescent="0.2">
      <c r="C561" s="42"/>
      <c r="D561" s="41"/>
      <c r="E561" s="41"/>
      <c r="F561" s="42"/>
      <c r="G561" s="41"/>
    </row>
    <row r="562" spans="3:7" s="35" customFormat="1" x14ac:dyDescent="0.2">
      <c r="C562" s="42"/>
      <c r="D562" s="41"/>
      <c r="F562" s="42"/>
    </row>
    <row r="563" spans="3:7" s="35" customFormat="1" x14ac:dyDescent="0.2">
      <c r="C563" s="42"/>
      <c r="D563" s="41"/>
      <c r="F563" s="42"/>
    </row>
    <row r="564" spans="3:7" s="35" customFormat="1" x14ac:dyDescent="0.2">
      <c r="C564" s="42"/>
      <c r="D564" s="41"/>
      <c r="F564" s="42"/>
      <c r="G564" s="41"/>
    </row>
    <row r="565" spans="3:7" s="35" customFormat="1" x14ac:dyDescent="0.2">
      <c r="C565" s="42"/>
      <c r="D565" s="41"/>
      <c r="F565" s="42"/>
    </row>
    <row r="566" spans="3:7" s="35" customFormat="1" x14ac:dyDescent="0.2">
      <c r="C566" s="42"/>
      <c r="D566" s="41"/>
      <c r="F566" s="42"/>
      <c r="G566" s="41"/>
    </row>
    <row r="567" spans="3:7" s="35" customFormat="1" x14ac:dyDescent="0.2">
      <c r="C567" s="42"/>
      <c r="D567" s="41"/>
      <c r="F567" s="42"/>
      <c r="G567" s="41"/>
    </row>
    <row r="568" spans="3:7" s="35" customFormat="1" x14ac:dyDescent="0.2">
      <c r="C568" s="42"/>
      <c r="D568" s="41"/>
      <c r="F568" s="42"/>
      <c r="G568" s="41"/>
    </row>
    <row r="569" spans="3:7" s="35" customFormat="1" x14ac:dyDescent="0.2">
      <c r="C569" s="42"/>
      <c r="D569" s="41"/>
      <c r="F569" s="42"/>
      <c r="G569" s="41"/>
    </row>
    <row r="570" spans="3:7" s="35" customFormat="1" x14ac:dyDescent="0.2">
      <c r="C570" s="42"/>
      <c r="D570" s="41"/>
      <c r="F570" s="42"/>
      <c r="G570" s="41"/>
    </row>
    <row r="571" spans="3:7" s="35" customFormat="1" x14ac:dyDescent="0.2">
      <c r="C571" s="42"/>
      <c r="D571" s="41"/>
      <c r="F571" s="42"/>
      <c r="G571" s="41"/>
    </row>
    <row r="572" spans="3:7" s="35" customFormat="1" x14ac:dyDescent="0.2">
      <c r="C572" s="42"/>
      <c r="D572" s="41"/>
      <c r="F572" s="42"/>
      <c r="G572" s="41"/>
    </row>
    <row r="573" spans="3:7" s="35" customFormat="1" x14ac:dyDescent="0.2">
      <c r="C573" s="42"/>
      <c r="D573" s="41"/>
      <c r="E573" s="41"/>
      <c r="F573" s="42"/>
      <c r="G573" s="41"/>
    </row>
    <row r="574" spans="3:7" s="35" customFormat="1" x14ac:dyDescent="0.2">
      <c r="C574" s="42"/>
      <c r="D574" s="41"/>
      <c r="E574" s="41"/>
      <c r="F574" s="42"/>
      <c r="G574" s="41"/>
    </row>
    <row r="575" spans="3:7" s="35" customFormat="1" x14ac:dyDescent="0.2">
      <c r="C575" s="42"/>
      <c r="D575" s="41"/>
      <c r="E575" s="41"/>
      <c r="F575" s="42"/>
      <c r="G575" s="41"/>
    </row>
    <row r="576" spans="3:7" s="35" customFormat="1" x14ac:dyDescent="0.2">
      <c r="C576" s="42"/>
      <c r="D576" s="41"/>
      <c r="E576" s="41"/>
      <c r="F576" s="42"/>
      <c r="G576" s="41"/>
    </row>
    <row r="577" spans="3:7" s="35" customFormat="1" x14ac:dyDescent="0.2">
      <c r="C577" s="42"/>
      <c r="D577" s="41"/>
      <c r="E577" s="41"/>
      <c r="F577" s="42"/>
      <c r="G577" s="41"/>
    </row>
    <row r="578" spans="3:7" s="35" customFormat="1" x14ac:dyDescent="0.2">
      <c r="C578" s="42"/>
      <c r="D578" s="41"/>
      <c r="F578" s="42"/>
      <c r="G578" s="41"/>
    </row>
    <row r="579" spans="3:7" s="35" customFormat="1" x14ac:dyDescent="0.2">
      <c r="C579" s="42"/>
      <c r="D579" s="41"/>
      <c r="F579" s="42"/>
      <c r="G579" s="41"/>
    </row>
    <row r="580" spans="3:7" s="35" customFormat="1" x14ac:dyDescent="0.2">
      <c r="C580" s="42"/>
      <c r="D580" s="41"/>
      <c r="F580" s="42"/>
      <c r="G580" s="41"/>
    </row>
    <row r="581" spans="3:7" s="35" customFormat="1" x14ac:dyDescent="0.2">
      <c r="C581" s="42"/>
      <c r="D581" s="41"/>
      <c r="F581" s="42"/>
      <c r="G581" s="41"/>
    </row>
    <row r="582" spans="3:7" s="35" customFormat="1" x14ac:dyDescent="0.2">
      <c r="C582" s="42"/>
      <c r="D582" s="41"/>
      <c r="F582" s="42"/>
      <c r="G582" s="41"/>
    </row>
    <row r="583" spans="3:7" s="35" customFormat="1" x14ac:dyDescent="0.2">
      <c r="C583" s="42"/>
      <c r="D583" s="41"/>
      <c r="F583" s="42"/>
      <c r="G583" s="41"/>
    </row>
    <row r="584" spans="3:7" s="35" customFormat="1" x14ac:dyDescent="0.2">
      <c r="C584" s="42"/>
      <c r="D584" s="41"/>
      <c r="F584" s="42"/>
      <c r="G584" s="41"/>
    </row>
    <row r="585" spans="3:7" s="35" customFormat="1" x14ac:dyDescent="0.2">
      <c r="C585" s="42"/>
      <c r="D585" s="41"/>
      <c r="E585" s="41"/>
      <c r="F585" s="42"/>
      <c r="G585" s="41"/>
    </row>
    <row r="586" spans="3:7" s="35" customFormat="1" x14ac:dyDescent="0.2">
      <c r="C586" s="42"/>
      <c r="D586" s="41"/>
      <c r="E586" s="41"/>
      <c r="F586" s="42"/>
      <c r="G586" s="41"/>
    </row>
    <row r="587" spans="3:7" s="35" customFormat="1" x14ac:dyDescent="0.2">
      <c r="C587" s="42"/>
      <c r="D587" s="41"/>
      <c r="E587" s="41"/>
      <c r="F587" s="42"/>
      <c r="G587" s="41"/>
    </row>
    <row r="588" spans="3:7" s="35" customFormat="1" x14ac:dyDescent="0.2">
      <c r="C588" s="42"/>
      <c r="D588" s="41"/>
      <c r="E588" s="41"/>
      <c r="F588" s="42"/>
      <c r="G588" s="41"/>
    </row>
    <row r="589" spans="3:7" s="35" customFormat="1" x14ac:dyDescent="0.2">
      <c r="C589" s="42"/>
      <c r="D589" s="41"/>
      <c r="F589" s="42"/>
      <c r="G589" s="41"/>
    </row>
    <row r="590" spans="3:7" s="35" customFormat="1" x14ac:dyDescent="0.2">
      <c r="C590" s="42"/>
      <c r="D590" s="41"/>
      <c r="E590" s="41"/>
      <c r="F590" s="42"/>
      <c r="G590" s="41"/>
    </row>
    <row r="591" spans="3:7" s="35" customFormat="1" x14ac:dyDescent="0.2">
      <c r="C591" s="42"/>
      <c r="D591" s="41"/>
      <c r="E591" s="41"/>
      <c r="F591" s="42"/>
      <c r="G591" s="41"/>
    </row>
    <row r="592" spans="3:7" s="35" customFormat="1" x14ac:dyDescent="0.2">
      <c r="C592" s="42"/>
      <c r="D592" s="41"/>
      <c r="E592" s="41"/>
      <c r="F592" s="42"/>
      <c r="G592" s="41"/>
    </row>
    <row r="593" spans="3:7" s="35" customFormat="1" x14ac:dyDescent="0.2">
      <c r="C593" s="42"/>
      <c r="D593" s="41"/>
      <c r="E593" s="41"/>
      <c r="F593" s="42"/>
      <c r="G593" s="41"/>
    </row>
    <row r="594" spans="3:7" s="35" customFormat="1" x14ac:dyDescent="0.2">
      <c r="C594" s="42"/>
      <c r="D594" s="41"/>
      <c r="F594" s="42"/>
      <c r="G594" s="41"/>
    </row>
    <row r="595" spans="3:7" s="35" customFormat="1" x14ac:dyDescent="0.2">
      <c r="C595" s="42"/>
      <c r="D595" s="41"/>
      <c r="F595" s="42"/>
      <c r="G595" s="41"/>
    </row>
    <row r="596" spans="3:7" s="35" customFormat="1" x14ac:dyDescent="0.2">
      <c r="C596" s="42"/>
      <c r="D596" s="41"/>
      <c r="F596" s="42"/>
      <c r="G596" s="41"/>
    </row>
    <row r="597" spans="3:7" s="35" customFormat="1" x14ac:dyDescent="0.2">
      <c r="C597" s="42"/>
      <c r="D597" s="41"/>
      <c r="F597" s="42"/>
      <c r="G597" s="41"/>
    </row>
    <row r="598" spans="3:7" s="35" customFormat="1" x14ac:dyDescent="0.2">
      <c r="C598" s="42"/>
      <c r="D598" s="41"/>
      <c r="F598" s="42"/>
      <c r="G598" s="41"/>
    </row>
    <row r="599" spans="3:7" s="35" customFormat="1" x14ac:dyDescent="0.2">
      <c r="C599" s="42"/>
      <c r="D599" s="41"/>
      <c r="F599" s="42"/>
      <c r="G599" s="41"/>
    </row>
    <row r="600" spans="3:7" s="35" customFormat="1" x14ac:dyDescent="0.2">
      <c r="C600" s="42"/>
      <c r="D600" s="41"/>
      <c r="F600" s="42"/>
      <c r="G600" s="41"/>
    </row>
    <row r="601" spans="3:7" s="35" customFormat="1" x14ac:dyDescent="0.2">
      <c r="C601" s="42"/>
      <c r="D601" s="41"/>
      <c r="F601" s="42"/>
      <c r="G601" s="41"/>
    </row>
    <row r="602" spans="3:7" s="35" customFormat="1" x14ac:dyDescent="0.2">
      <c r="C602" s="42"/>
      <c r="D602" s="41"/>
      <c r="E602" s="41"/>
      <c r="F602" s="42"/>
      <c r="G602" s="41"/>
    </row>
    <row r="603" spans="3:7" s="35" customFormat="1" x14ac:dyDescent="0.2">
      <c r="C603" s="42"/>
      <c r="D603" s="41"/>
      <c r="E603" s="41"/>
      <c r="F603" s="42"/>
      <c r="G603" s="41"/>
    </row>
    <row r="604" spans="3:7" s="35" customFormat="1" x14ac:dyDescent="0.2">
      <c r="C604" s="42"/>
      <c r="D604" s="41"/>
      <c r="E604" s="41"/>
      <c r="F604" s="42"/>
      <c r="G604" s="41"/>
    </row>
    <row r="605" spans="3:7" s="35" customFormat="1" x14ac:dyDescent="0.2">
      <c r="C605" s="42"/>
      <c r="D605" s="41"/>
      <c r="E605" s="41"/>
      <c r="F605" s="42"/>
      <c r="G605" s="41"/>
    </row>
    <row r="606" spans="3:7" s="35" customFormat="1" x14ac:dyDescent="0.2">
      <c r="C606" s="42"/>
      <c r="D606" s="41"/>
      <c r="E606" s="41"/>
      <c r="F606" s="42"/>
      <c r="G606" s="41"/>
    </row>
    <row r="607" spans="3:7" s="35" customFormat="1" x14ac:dyDescent="0.2">
      <c r="C607" s="42"/>
      <c r="D607" s="41"/>
      <c r="E607" s="41"/>
      <c r="F607" s="42"/>
      <c r="G607" s="41"/>
    </row>
    <row r="608" spans="3:7" s="35" customFormat="1" x14ac:dyDescent="0.2">
      <c r="C608" s="42"/>
      <c r="D608" s="41"/>
      <c r="E608" s="41"/>
      <c r="F608" s="42"/>
      <c r="G608" s="41"/>
    </row>
    <row r="609" spans="3:7" s="35" customFormat="1" x14ac:dyDescent="0.2">
      <c r="C609" s="42"/>
      <c r="D609" s="41"/>
      <c r="E609" s="41"/>
      <c r="F609" s="42"/>
      <c r="G609" s="41"/>
    </row>
    <row r="610" spans="3:7" s="35" customFormat="1" x14ac:dyDescent="0.2">
      <c r="C610" s="42"/>
      <c r="D610" s="41"/>
      <c r="F610" s="42"/>
      <c r="G610" s="41"/>
    </row>
    <row r="611" spans="3:7" s="35" customFormat="1" x14ac:dyDescent="0.2">
      <c r="C611" s="42"/>
      <c r="D611" s="41"/>
      <c r="F611" s="42"/>
      <c r="G611" s="41"/>
    </row>
    <row r="612" spans="3:7" s="35" customFormat="1" x14ac:dyDescent="0.2">
      <c r="C612" s="42"/>
      <c r="D612" s="41"/>
      <c r="F612" s="42"/>
      <c r="G612" s="41"/>
    </row>
    <row r="613" spans="3:7" s="35" customFormat="1" x14ac:dyDescent="0.2">
      <c r="C613" s="42"/>
      <c r="D613" s="41"/>
      <c r="F613" s="42"/>
    </row>
    <row r="614" spans="3:7" s="35" customFormat="1" x14ac:dyDescent="0.2">
      <c r="C614" s="42"/>
      <c r="D614" s="41"/>
      <c r="F614" s="42"/>
      <c r="G614" s="41"/>
    </row>
    <row r="615" spans="3:7" s="35" customFormat="1" x14ac:dyDescent="0.2">
      <c r="C615" s="42"/>
      <c r="D615" s="41"/>
      <c r="F615" s="42"/>
      <c r="G615" s="41"/>
    </row>
    <row r="616" spans="3:7" s="35" customFormat="1" x14ac:dyDescent="0.2">
      <c r="C616" s="42"/>
      <c r="D616" s="41"/>
      <c r="F616" s="42"/>
      <c r="G616" s="41"/>
    </row>
    <row r="617" spans="3:7" s="35" customFormat="1" x14ac:dyDescent="0.2">
      <c r="C617" s="42"/>
      <c r="D617" s="41"/>
      <c r="F617" s="42"/>
    </row>
    <row r="618" spans="3:7" s="35" customFormat="1" x14ac:dyDescent="0.2">
      <c r="C618" s="42"/>
      <c r="D618" s="41"/>
      <c r="F618" s="42"/>
      <c r="G618" s="41"/>
    </row>
    <row r="619" spans="3:7" s="35" customFormat="1" x14ac:dyDescent="0.2">
      <c r="C619" s="42"/>
      <c r="D619" s="41"/>
      <c r="F619" s="42"/>
    </row>
    <row r="620" spans="3:7" s="35" customFormat="1" x14ac:dyDescent="0.2">
      <c r="C620" s="42"/>
      <c r="D620" s="41"/>
      <c r="F620" s="42"/>
      <c r="G620" s="41"/>
    </row>
    <row r="621" spans="3:7" s="35" customFormat="1" x14ac:dyDescent="0.2">
      <c r="C621" s="42"/>
      <c r="D621" s="41"/>
      <c r="F621" s="42"/>
      <c r="G621" s="41"/>
    </row>
    <row r="622" spans="3:7" s="35" customFormat="1" x14ac:dyDescent="0.2">
      <c r="C622" s="42"/>
      <c r="D622" s="41"/>
      <c r="F622" s="42"/>
      <c r="G622" s="41"/>
    </row>
    <row r="623" spans="3:7" s="35" customFormat="1" x14ac:dyDescent="0.2">
      <c r="C623" s="42"/>
      <c r="D623" s="41"/>
      <c r="F623" s="42"/>
      <c r="G623" s="41"/>
    </row>
    <row r="624" spans="3:7" s="35" customFormat="1" x14ac:dyDescent="0.2">
      <c r="C624" s="42"/>
      <c r="D624" s="41"/>
      <c r="F624" s="42"/>
      <c r="G624" s="41"/>
    </row>
    <row r="625" spans="3:7" s="35" customFormat="1" x14ac:dyDescent="0.2">
      <c r="C625" s="42"/>
      <c r="D625" s="41"/>
      <c r="F625" s="42"/>
      <c r="G625" s="41"/>
    </row>
    <row r="626" spans="3:7" s="35" customFormat="1" x14ac:dyDescent="0.2">
      <c r="C626" s="42"/>
      <c r="D626" s="41"/>
      <c r="F626" s="42"/>
      <c r="G626" s="41"/>
    </row>
    <row r="627" spans="3:7" s="35" customFormat="1" x14ac:dyDescent="0.2">
      <c r="C627" s="42"/>
      <c r="D627" s="41"/>
      <c r="F627" s="42"/>
      <c r="G627" s="41"/>
    </row>
    <row r="628" spans="3:7" s="35" customFormat="1" x14ac:dyDescent="0.2">
      <c r="C628" s="42"/>
      <c r="D628" s="41"/>
      <c r="F628" s="42"/>
      <c r="G628" s="41"/>
    </row>
    <row r="629" spans="3:7" s="35" customFormat="1" x14ac:dyDescent="0.2">
      <c r="C629" s="42"/>
      <c r="D629" s="41"/>
      <c r="F629" s="42"/>
    </row>
    <row r="630" spans="3:7" s="35" customFormat="1" x14ac:dyDescent="0.2">
      <c r="C630" s="42"/>
      <c r="D630" s="41"/>
      <c r="F630" s="42"/>
      <c r="G630" s="41"/>
    </row>
    <row r="631" spans="3:7" s="35" customFormat="1" x14ac:dyDescent="0.2">
      <c r="C631" s="42"/>
      <c r="D631" s="41"/>
      <c r="F631" s="42"/>
      <c r="G631" s="41"/>
    </row>
    <row r="632" spans="3:7" s="35" customFormat="1" x14ac:dyDescent="0.2">
      <c r="C632" s="42"/>
      <c r="D632" s="41"/>
      <c r="F632" s="42"/>
    </row>
    <row r="633" spans="3:7" s="35" customFormat="1" x14ac:dyDescent="0.2">
      <c r="C633" s="42"/>
      <c r="D633" s="41"/>
      <c r="F633" s="42"/>
      <c r="G633" s="41"/>
    </row>
    <row r="634" spans="3:7" s="35" customFormat="1" x14ac:dyDescent="0.2">
      <c r="C634" s="42"/>
      <c r="D634" s="41"/>
      <c r="F634" s="42"/>
      <c r="G634" s="41"/>
    </row>
    <row r="635" spans="3:7" s="35" customFormat="1" x14ac:dyDescent="0.2">
      <c r="C635" s="42"/>
      <c r="D635" s="41"/>
      <c r="F635" s="42"/>
      <c r="G635" s="41"/>
    </row>
    <row r="636" spans="3:7" s="35" customFormat="1" x14ac:dyDescent="0.2">
      <c r="C636" s="42"/>
      <c r="D636" s="41"/>
      <c r="F636" s="42"/>
      <c r="G636" s="41"/>
    </row>
    <row r="637" spans="3:7" s="35" customFormat="1" x14ac:dyDescent="0.2">
      <c r="C637" s="42"/>
      <c r="D637" s="41"/>
      <c r="F637" s="42"/>
      <c r="G637" s="41"/>
    </row>
    <row r="638" spans="3:7" s="35" customFormat="1" x14ac:dyDescent="0.2">
      <c r="C638" s="42"/>
      <c r="D638" s="41"/>
      <c r="F638" s="42"/>
      <c r="G638" s="41"/>
    </row>
    <row r="639" spans="3:7" s="35" customFormat="1" x14ac:dyDescent="0.2">
      <c r="C639" s="42"/>
      <c r="D639" s="41"/>
      <c r="F639" s="42"/>
      <c r="G639" s="41"/>
    </row>
    <row r="640" spans="3:7" s="35" customFormat="1" x14ac:dyDescent="0.2">
      <c r="C640" s="42"/>
      <c r="D640" s="41"/>
      <c r="F640" s="42"/>
      <c r="G640" s="41"/>
    </row>
    <row r="641" spans="3:7" s="35" customFormat="1" x14ac:dyDescent="0.2">
      <c r="C641" s="42"/>
      <c r="D641" s="41"/>
      <c r="F641" s="42"/>
      <c r="G641" s="41"/>
    </row>
    <row r="642" spans="3:7" s="35" customFormat="1" x14ac:dyDescent="0.2">
      <c r="C642" s="42"/>
      <c r="D642" s="41"/>
      <c r="F642" s="42"/>
    </row>
    <row r="643" spans="3:7" s="35" customFormat="1" x14ac:dyDescent="0.2">
      <c r="C643" s="42"/>
      <c r="D643" s="41"/>
      <c r="F643" s="42"/>
    </row>
    <row r="644" spans="3:7" s="35" customFormat="1" x14ac:dyDescent="0.2">
      <c r="C644" s="42"/>
      <c r="D644" s="41"/>
      <c r="E644" s="41"/>
      <c r="F644" s="42"/>
      <c r="G644" s="41"/>
    </row>
    <row r="645" spans="3:7" s="35" customFormat="1" x14ac:dyDescent="0.2">
      <c r="C645" s="42"/>
      <c r="D645" s="41"/>
      <c r="F645" s="42"/>
      <c r="G645" s="41"/>
    </row>
    <row r="646" spans="3:7" s="35" customFormat="1" x14ac:dyDescent="0.2">
      <c r="C646" s="42"/>
      <c r="D646" s="41"/>
      <c r="F646" s="42"/>
      <c r="G646" s="41"/>
    </row>
    <row r="647" spans="3:7" s="35" customFormat="1" x14ac:dyDescent="0.2">
      <c r="C647" s="42"/>
      <c r="D647" s="41"/>
      <c r="F647" s="42"/>
      <c r="G647" s="41"/>
    </row>
    <row r="648" spans="3:7" s="35" customFormat="1" x14ac:dyDescent="0.2">
      <c r="C648" s="42"/>
      <c r="D648" s="41"/>
      <c r="F648" s="42"/>
      <c r="G648" s="41"/>
    </row>
    <row r="649" spans="3:7" s="35" customFormat="1" x14ac:dyDescent="0.2">
      <c r="C649" s="42"/>
      <c r="D649" s="41"/>
      <c r="F649" s="42"/>
      <c r="G649" s="41"/>
    </row>
    <row r="650" spans="3:7" s="35" customFormat="1" x14ac:dyDescent="0.2">
      <c r="C650" s="42"/>
      <c r="D650" s="41"/>
      <c r="F650" s="42"/>
      <c r="G650" s="41"/>
    </row>
    <row r="651" spans="3:7" s="35" customFormat="1" x14ac:dyDescent="0.2">
      <c r="C651" s="42"/>
      <c r="D651" s="41"/>
      <c r="F651" s="42"/>
      <c r="G651" s="41"/>
    </row>
    <row r="652" spans="3:7" s="35" customFormat="1" x14ac:dyDescent="0.2">
      <c r="C652" s="42"/>
      <c r="D652" s="41"/>
      <c r="F652" s="42"/>
      <c r="G652" s="41"/>
    </row>
    <row r="653" spans="3:7" s="35" customFormat="1" x14ac:dyDescent="0.2">
      <c r="C653" s="42"/>
      <c r="D653" s="41"/>
      <c r="F653" s="42"/>
      <c r="G653" s="41"/>
    </row>
    <row r="654" spans="3:7" s="35" customFormat="1" x14ac:dyDescent="0.2">
      <c r="C654" s="42"/>
      <c r="D654" s="41"/>
      <c r="F654" s="42"/>
      <c r="G654" s="41"/>
    </row>
    <row r="655" spans="3:7" s="35" customFormat="1" x14ac:dyDescent="0.2">
      <c r="C655" s="42"/>
      <c r="D655" s="41"/>
      <c r="F655" s="42"/>
      <c r="G655" s="41"/>
    </row>
    <row r="656" spans="3:7" s="35" customFormat="1" x14ac:dyDescent="0.2">
      <c r="C656" s="42"/>
      <c r="D656" s="41"/>
      <c r="F656" s="42"/>
      <c r="G656" s="41"/>
    </row>
    <row r="657" spans="3:7" s="35" customFormat="1" x14ac:dyDescent="0.2">
      <c r="C657" s="42"/>
      <c r="D657" s="41"/>
      <c r="F657" s="42"/>
      <c r="G657" s="41"/>
    </row>
    <row r="658" spans="3:7" s="35" customFormat="1" x14ac:dyDescent="0.2">
      <c r="C658" s="42"/>
      <c r="D658" s="41"/>
      <c r="F658" s="42"/>
    </row>
    <row r="659" spans="3:7" s="35" customFormat="1" x14ac:dyDescent="0.2">
      <c r="C659" s="42"/>
      <c r="D659" s="41"/>
      <c r="F659" s="42"/>
    </row>
    <row r="660" spans="3:7" s="35" customFormat="1" x14ac:dyDescent="0.2">
      <c r="C660" s="42"/>
      <c r="D660" s="41"/>
      <c r="F660" s="42"/>
    </row>
    <row r="661" spans="3:7" s="35" customFormat="1" x14ac:dyDescent="0.2">
      <c r="C661" s="42"/>
      <c r="D661" s="41"/>
      <c r="F661" s="42"/>
      <c r="G661" s="41"/>
    </row>
    <row r="662" spans="3:7" s="35" customFormat="1" x14ac:dyDescent="0.2">
      <c r="C662" s="42"/>
      <c r="D662" s="41"/>
      <c r="F662" s="42"/>
    </row>
    <row r="663" spans="3:7" s="35" customFormat="1" x14ac:dyDescent="0.2">
      <c r="C663" s="42"/>
      <c r="D663" s="41"/>
      <c r="F663" s="42"/>
    </row>
    <row r="664" spans="3:7" s="35" customFormat="1" x14ac:dyDescent="0.2">
      <c r="C664" s="42"/>
      <c r="D664" s="41"/>
      <c r="F664" s="42"/>
      <c r="G664" s="41"/>
    </row>
    <row r="665" spans="3:7" s="35" customFormat="1" x14ac:dyDescent="0.2">
      <c r="C665" s="42"/>
      <c r="D665" s="41"/>
      <c r="F665" s="42"/>
      <c r="G665" s="41"/>
    </row>
    <row r="666" spans="3:7" s="35" customFormat="1" x14ac:dyDescent="0.2">
      <c r="C666" s="42"/>
      <c r="D666" s="41"/>
      <c r="E666" s="41"/>
      <c r="F666" s="42"/>
      <c r="G666" s="41"/>
    </row>
    <row r="667" spans="3:7" s="35" customFormat="1" x14ac:dyDescent="0.2">
      <c r="C667" s="42"/>
      <c r="D667" s="41"/>
      <c r="F667" s="42"/>
    </row>
    <row r="668" spans="3:7" s="35" customFormat="1" x14ac:dyDescent="0.2">
      <c r="C668" s="42"/>
      <c r="D668" s="41"/>
      <c r="F668" s="42"/>
      <c r="G668" s="41"/>
    </row>
    <row r="669" spans="3:7" s="35" customFormat="1" x14ac:dyDescent="0.2">
      <c r="C669" s="42"/>
      <c r="D669" s="41"/>
      <c r="F669" s="42"/>
      <c r="G669" s="41"/>
    </row>
    <row r="670" spans="3:7" s="35" customFormat="1" x14ac:dyDescent="0.2">
      <c r="C670" s="42"/>
      <c r="D670" s="41"/>
      <c r="F670" s="42"/>
      <c r="G670" s="41"/>
    </row>
    <row r="671" spans="3:7" s="35" customFormat="1" x14ac:dyDescent="0.2">
      <c r="C671" s="42"/>
      <c r="D671" s="41"/>
      <c r="F671" s="42"/>
      <c r="G671" s="41"/>
    </row>
    <row r="672" spans="3:7" s="35" customFormat="1" x14ac:dyDescent="0.2">
      <c r="C672" s="42"/>
      <c r="D672" s="41"/>
      <c r="F672" s="42"/>
      <c r="G672" s="41"/>
    </row>
    <row r="673" spans="3:7" s="35" customFormat="1" x14ac:dyDescent="0.2">
      <c r="C673" s="42"/>
      <c r="D673" s="41"/>
      <c r="F673" s="42"/>
      <c r="G673" s="41"/>
    </row>
    <row r="674" spans="3:7" s="35" customFormat="1" x14ac:dyDescent="0.2">
      <c r="C674" s="42"/>
      <c r="D674" s="41"/>
      <c r="F674" s="42"/>
      <c r="G674" s="41"/>
    </row>
    <row r="675" spans="3:7" s="35" customFormat="1" x14ac:dyDescent="0.2">
      <c r="C675" s="42"/>
      <c r="D675" s="41"/>
      <c r="F675" s="42"/>
      <c r="G675" s="41"/>
    </row>
    <row r="676" spans="3:7" s="35" customFormat="1" x14ac:dyDescent="0.2">
      <c r="C676" s="42"/>
      <c r="D676" s="41"/>
      <c r="F676" s="42"/>
      <c r="G676" s="41"/>
    </row>
    <row r="677" spans="3:7" s="35" customFormat="1" x14ac:dyDescent="0.2">
      <c r="C677" s="42"/>
      <c r="D677" s="41"/>
      <c r="F677" s="42"/>
    </row>
    <row r="678" spans="3:7" s="35" customFormat="1" x14ac:dyDescent="0.2">
      <c r="C678" s="42"/>
      <c r="D678" s="41"/>
      <c r="F678" s="42"/>
      <c r="G678" s="41"/>
    </row>
    <row r="679" spans="3:7" s="35" customFormat="1" x14ac:dyDescent="0.2">
      <c r="C679" s="42"/>
      <c r="D679" s="41"/>
      <c r="F679" s="42"/>
      <c r="G679" s="41"/>
    </row>
    <row r="680" spans="3:7" s="35" customFormat="1" x14ac:dyDescent="0.2">
      <c r="C680" s="42"/>
      <c r="D680" s="41"/>
      <c r="F680" s="42"/>
    </row>
    <row r="681" spans="3:7" s="35" customFormat="1" x14ac:dyDescent="0.2">
      <c r="C681" s="42"/>
      <c r="D681" s="41"/>
      <c r="F681" s="42"/>
    </row>
    <row r="682" spans="3:7" s="35" customFormat="1" x14ac:dyDescent="0.2">
      <c r="C682" s="42"/>
      <c r="F682" s="42"/>
    </row>
    <row r="683" spans="3:7" s="35" customFormat="1" x14ac:dyDescent="0.2">
      <c r="C683" s="42"/>
      <c r="D683" s="41"/>
      <c r="F683" s="42"/>
      <c r="G683" s="41"/>
    </row>
    <row r="684" spans="3:7" s="35" customFormat="1" x14ac:dyDescent="0.2">
      <c r="C684" s="42"/>
      <c r="F684" s="42"/>
    </row>
    <row r="685" spans="3:7" s="35" customFormat="1" x14ac:dyDescent="0.2">
      <c r="C685" s="42"/>
      <c r="D685" s="41"/>
      <c r="F685" s="42"/>
    </row>
    <row r="686" spans="3:7" s="35" customFormat="1" x14ac:dyDescent="0.2">
      <c r="C686" s="42"/>
      <c r="F686" s="42"/>
    </row>
    <row r="687" spans="3:7" s="35" customFormat="1" x14ac:dyDescent="0.2">
      <c r="C687" s="42"/>
      <c r="F687" s="42"/>
    </row>
    <row r="688" spans="3:7" s="35" customFormat="1" x14ac:dyDescent="0.2">
      <c r="C688" s="42"/>
      <c r="F688" s="42"/>
    </row>
    <row r="689" spans="3:7" s="35" customFormat="1" x14ac:dyDescent="0.2">
      <c r="C689" s="42"/>
      <c r="F689" s="42"/>
    </row>
    <row r="690" spans="3:7" s="35" customFormat="1" x14ac:dyDescent="0.2">
      <c r="C690" s="42"/>
      <c r="D690" s="41"/>
      <c r="F690" s="42"/>
    </row>
    <row r="691" spans="3:7" s="35" customFormat="1" x14ac:dyDescent="0.2">
      <c r="C691" s="42"/>
      <c r="D691" s="41"/>
      <c r="F691" s="42"/>
      <c r="G691" s="41"/>
    </row>
    <row r="692" spans="3:7" s="35" customFormat="1" x14ac:dyDescent="0.2">
      <c r="C692" s="42"/>
      <c r="D692" s="41"/>
      <c r="F692" s="42"/>
      <c r="G692" s="41"/>
    </row>
    <row r="693" spans="3:7" s="35" customFormat="1" x14ac:dyDescent="0.2">
      <c r="C693" s="42"/>
      <c r="D693" s="41"/>
      <c r="F693" s="42"/>
    </row>
    <row r="694" spans="3:7" s="35" customFormat="1" x14ac:dyDescent="0.2">
      <c r="C694" s="42"/>
      <c r="D694" s="41"/>
      <c r="F694" s="42"/>
    </row>
    <row r="695" spans="3:7" s="35" customFormat="1" x14ac:dyDescent="0.2">
      <c r="C695" s="42"/>
      <c r="D695" s="41"/>
      <c r="F695" s="42"/>
      <c r="G695" s="41"/>
    </row>
    <row r="696" spans="3:7" s="35" customFormat="1" x14ac:dyDescent="0.2">
      <c r="C696" s="42"/>
      <c r="D696" s="41"/>
      <c r="F696" s="42"/>
    </row>
    <row r="697" spans="3:7" s="35" customFormat="1" x14ac:dyDescent="0.2">
      <c r="C697" s="42"/>
      <c r="D697" s="41"/>
      <c r="F697" s="42"/>
    </row>
    <row r="698" spans="3:7" s="35" customFormat="1" x14ac:dyDescent="0.2">
      <c r="C698" s="42"/>
      <c r="D698" s="41"/>
      <c r="F698" s="42"/>
    </row>
    <row r="699" spans="3:7" s="35" customFormat="1" x14ac:dyDescent="0.2">
      <c r="C699" s="42"/>
      <c r="D699" s="41"/>
      <c r="F699" s="42"/>
    </row>
    <row r="700" spans="3:7" s="35" customFormat="1" x14ac:dyDescent="0.2">
      <c r="C700" s="42"/>
      <c r="D700" s="41"/>
      <c r="F700" s="42"/>
      <c r="G700" s="41"/>
    </row>
    <row r="701" spans="3:7" s="35" customFormat="1" x14ac:dyDescent="0.2">
      <c r="C701" s="42"/>
      <c r="D701" s="41"/>
      <c r="F701" s="42"/>
      <c r="G701" s="41"/>
    </row>
    <row r="702" spans="3:7" s="35" customFormat="1" x14ac:dyDescent="0.2">
      <c r="C702" s="42"/>
      <c r="D702" s="41"/>
      <c r="F702" s="42"/>
      <c r="G702" s="41"/>
    </row>
    <row r="703" spans="3:7" s="35" customFormat="1" x14ac:dyDescent="0.2">
      <c r="C703" s="42"/>
      <c r="D703" s="41"/>
      <c r="F703" s="42"/>
      <c r="G703" s="41"/>
    </row>
    <row r="704" spans="3:7" s="35" customFormat="1" x14ac:dyDescent="0.2">
      <c r="C704" s="42"/>
      <c r="D704" s="41"/>
      <c r="F704" s="42"/>
      <c r="G704" s="41"/>
    </row>
    <row r="705" spans="3:7" s="35" customFormat="1" x14ac:dyDescent="0.2">
      <c r="C705" s="42"/>
      <c r="D705" s="41"/>
      <c r="F705" s="42"/>
      <c r="G705" s="41"/>
    </row>
    <row r="706" spans="3:7" s="35" customFormat="1" x14ac:dyDescent="0.2">
      <c r="C706" s="42"/>
      <c r="D706" s="41"/>
      <c r="F706" s="42"/>
    </row>
    <row r="707" spans="3:7" s="35" customFormat="1" x14ac:dyDescent="0.2">
      <c r="C707" s="42"/>
      <c r="D707" s="41"/>
      <c r="F707" s="42"/>
    </row>
    <row r="708" spans="3:7" s="35" customFormat="1" x14ac:dyDescent="0.2">
      <c r="C708" s="42"/>
      <c r="D708" s="41"/>
      <c r="F708" s="42"/>
    </row>
    <row r="709" spans="3:7" s="35" customFormat="1" x14ac:dyDescent="0.2">
      <c r="C709" s="42"/>
      <c r="D709" s="41"/>
      <c r="F709" s="42"/>
    </row>
    <row r="710" spans="3:7" s="35" customFormat="1" x14ac:dyDescent="0.2">
      <c r="C710" s="42"/>
      <c r="D710" s="41"/>
      <c r="F710" s="42"/>
    </row>
    <row r="711" spans="3:7" s="35" customFormat="1" x14ac:dyDescent="0.2">
      <c r="C711" s="42"/>
      <c r="D711" s="41"/>
      <c r="F711" s="42"/>
    </row>
    <row r="712" spans="3:7" s="35" customFormat="1" x14ac:dyDescent="0.2">
      <c r="C712" s="42"/>
      <c r="D712" s="41"/>
      <c r="F712" s="42"/>
    </row>
    <row r="713" spans="3:7" s="35" customFormat="1" x14ac:dyDescent="0.2">
      <c r="C713" s="42"/>
      <c r="D713" s="41"/>
      <c r="E713" s="41"/>
      <c r="F713" s="42"/>
    </row>
    <row r="714" spans="3:7" s="35" customFormat="1" x14ac:dyDescent="0.2">
      <c r="C714" s="42"/>
      <c r="F714" s="42"/>
    </row>
    <row r="715" spans="3:7" s="35" customFormat="1" x14ac:dyDescent="0.2">
      <c r="C715" s="42"/>
      <c r="D715" s="41"/>
      <c r="F715" s="42"/>
    </row>
    <row r="716" spans="3:7" s="35" customFormat="1" x14ac:dyDescent="0.2">
      <c r="C716" s="42"/>
      <c r="D716" s="41"/>
      <c r="F716" s="42"/>
      <c r="G716" s="41"/>
    </row>
    <row r="717" spans="3:7" s="35" customFormat="1" x14ac:dyDescent="0.2">
      <c r="C717" s="42"/>
      <c r="D717" s="41"/>
      <c r="F717" s="42"/>
      <c r="G717" s="41"/>
    </row>
    <row r="718" spans="3:7" s="35" customFormat="1" x14ac:dyDescent="0.2">
      <c r="C718" s="42"/>
      <c r="F718" s="42"/>
    </row>
    <row r="719" spans="3:7" s="35" customFormat="1" x14ac:dyDescent="0.2">
      <c r="C719" s="42"/>
      <c r="F719" s="42"/>
    </row>
    <row r="720" spans="3:7" s="35" customFormat="1" x14ac:dyDescent="0.2">
      <c r="C720" s="42"/>
      <c r="F720" s="42"/>
    </row>
    <row r="721" spans="3:7" s="35" customFormat="1" x14ac:dyDescent="0.2">
      <c r="C721" s="42"/>
      <c r="F721" s="42"/>
    </row>
    <row r="722" spans="3:7" s="35" customFormat="1" x14ac:dyDescent="0.2">
      <c r="C722" s="42"/>
      <c r="D722" s="41"/>
      <c r="F722" s="42"/>
    </row>
    <row r="723" spans="3:7" s="35" customFormat="1" x14ac:dyDescent="0.2">
      <c r="C723" s="42"/>
      <c r="D723" s="41"/>
      <c r="F723" s="42"/>
    </row>
    <row r="724" spans="3:7" s="35" customFormat="1" x14ac:dyDescent="0.2">
      <c r="C724" s="42"/>
      <c r="D724" s="41"/>
      <c r="F724" s="42"/>
    </row>
    <row r="725" spans="3:7" s="35" customFormat="1" x14ac:dyDescent="0.2">
      <c r="C725" s="42"/>
      <c r="F725" s="42"/>
    </row>
    <row r="726" spans="3:7" s="35" customFormat="1" x14ac:dyDescent="0.2">
      <c r="C726" s="42"/>
      <c r="D726" s="41"/>
      <c r="F726" s="42"/>
    </row>
    <row r="727" spans="3:7" s="35" customFormat="1" x14ac:dyDescent="0.2">
      <c r="C727" s="42"/>
      <c r="D727" s="41"/>
      <c r="F727" s="42"/>
    </row>
    <row r="728" spans="3:7" s="35" customFormat="1" x14ac:dyDescent="0.2">
      <c r="C728" s="42"/>
      <c r="D728" s="41"/>
      <c r="F728" s="42"/>
    </row>
    <row r="729" spans="3:7" s="35" customFormat="1" x14ac:dyDescent="0.2">
      <c r="C729" s="42"/>
      <c r="D729" s="41"/>
      <c r="F729" s="42"/>
    </row>
    <row r="730" spans="3:7" s="35" customFormat="1" x14ac:dyDescent="0.2">
      <c r="C730" s="42"/>
      <c r="D730" s="41"/>
      <c r="F730" s="42"/>
    </row>
    <row r="731" spans="3:7" s="35" customFormat="1" x14ac:dyDescent="0.2">
      <c r="C731" s="42"/>
      <c r="D731" s="41"/>
      <c r="F731" s="42"/>
    </row>
    <row r="732" spans="3:7" s="35" customFormat="1" x14ac:dyDescent="0.2">
      <c r="C732" s="42"/>
      <c r="D732" s="41"/>
      <c r="F732" s="42"/>
      <c r="G732" s="41"/>
    </row>
    <row r="733" spans="3:7" s="35" customFormat="1" x14ac:dyDescent="0.2">
      <c r="C733" s="42"/>
      <c r="D733" s="41"/>
      <c r="F733" s="42"/>
      <c r="G733" s="41"/>
    </row>
    <row r="734" spans="3:7" s="35" customFormat="1" x14ac:dyDescent="0.2">
      <c r="C734" s="42"/>
      <c r="D734" s="41"/>
      <c r="F734" s="42"/>
    </row>
    <row r="735" spans="3:7" s="35" customFormat="1" x14ac:dyDescent="0.2">
      <c r="C735" s="42"/>
      <c r="D735" s="41"/>
      <c r="F735" s="42"/>
    </row>
    <row r="736" spans="3:7" s="35" customFormat="1" x14ac:dyDescent="0.2">
      <c r="C736" s="42"/>
      <c r="D736" s="41"/>
      <c r="F736" s="42"/>
    </row>
    <row r="737" spans="3:7" s="35" customFormat="1" x14ac:dyDescent="0.2">
      <c r="C737" s="42"/>
      <c r="D737" s="41"/>
      <c r="F737" s="42"/>
    </row>
    <row r="738" spans="3:7" s="35" customFormat="1" x14ac:dyDescent="0.2">
      <c r="C738" s="42"/>
      <c r="D738" s="41"/>
      <c r="F738" s="42"/>
    </row>
    <row r="739" spans="3:7" s="35" customFormat="1" x14ac:dyDescent="0.2">
      <c r="C739" s="42"/>
      <c r="F739" s="42"/>
    </row>
    <row r="740" spans="3:7" s="35" customFormat="1" x14ac:dyDescent="0.2">
      <c r="C740" s="42"/>
      <c r="D740" s="41"/>
      <c r="F740" s="42"/>
    </row>
    <row r="741" spans="3:7" s="35" customFormat="1" x14ac:dyDescent="0.2">
      <c r="C741" s="42"/>
      <c r="D741" s="41"/>
      <c r="F741" s="42"/>
    </row>
    <row r="742" spans="3:7" s="35" customFormat="1" x14ac:dyDescent="0.2">
      <c r="C742" s="42"/>
      <c r="D742" s="41"/>
      <c r="F742" s="42"/>
      <c r="G742" s="41"/>
    </row>
    <row r="743" spans="3:7" s="35" customFormat="1" x14ac:dyDescent="0.2">
      <c r="C743" s="42"/>
      <c r="D743" s="41"/>
      <c r="F743" s="42"/>
    </row>
    <row r="744" spans="3:7" s="35" customFormat="1" x14ac:dyDescent="0.2">
      <c r="C744" s="42"/>
      <c r="D744" s="41"/>
      <c r="F744" s="42"/>
    </row>
    <row r="745" spans="3:7" s="35" customFormat="1" x14ac:dyDescent="0.2">
      <c r="C745" s="42"/>
      <c r="D745" s="41"/>
      <c r="F745" s="42"/>
    </row>
    <row r="746" spans="3:7" s="35" customFormat="1" x14ac:dyDescent="0.2">
      <c r="C746" s="42"/>
      <c r="D746" s="41"/>
      <c r="F746" s="42"/>
    </row>
    <row r="747" spans="3:7" s="35" customFormat="1" x14ac:dyDescent="0.2">
      <c r="C747" s="42"/>
      <c r="D747" s="41"/>
      <c r="F747" s="42"/>
      <c r="G747" s="41"/>
    </row>
    <row r="748" spans="3:7" s="35" customFormat="1" x14ac:dyDescent="0.2">
      <c r="C748" s="42"/>
      <c r="D748" s="41"/>
      <c r="F748" s="42"/>
      <c r="G748" s="41"/>
    </row>
    <row r="749" spans="3:7" s="35" customFormat="1" x14ac:dyDescent="0.2">
      <c r="C749" s="42"/>
      <c r="F749" s="42"/>
    </row>
    <row r="750" spans="3:7" s="35" customFormat="1" x14ac:dyDescent="0.2">
      <c r="C750" s="42"/>
      <c r="F750" s="42"/>
    </row>
    <row r="751" spans="3:7" s="35" customFormat="1" x14ac:dyDescent="0.2">
      <c r="C751" s="42"/>
      <c r="F751" s="42"/>
    </row>
    <row r="752" spans="3:7" s="35" customFormat="1" x14ac:dyDescent="0.2">
      <c r="C752" s="42"/>
      <c r="F752" s="42"/>
    </row>
    <row r="753" spans="3:7" s="35" customFormat="1" x14ac:dyDescent="0.2">
      <c r="C753" s="42"/>
      <c r="F753" s="42"/>
    </row>
    <row r="754" spans="3:7" s="35" customFormat="1" x14ac:dyDescent="0.2">
      <c r="C754" s="42"/>
      <c r="D754" s="41"/>
      <c r="F754" s="42"/>
      <c r="G754" s="41"/>
    </row>
    <row r="755" spans="3:7" s="35" customFormat="1" x14ac:dyDescent="0.2">
      <c r="C755" s="42"/>
      <c r="D755" s="41"/>
      <c r="F755" s="42"/>
    </row>
    <row r="756" spans="3:7" s="35" customFormat="1" x14ac:dyDescent="0.2">
      <c r="C756" s="42"/>
      <c r="D756" s="41"/>
      <c r="F756" s="42"/>
      <c r="G756" s="41"/>
    </row>
    <row r="757" spans="3:7" s="35" customFormat="1" x14ac:dyDescent="0.2">
      <c r="C757" s="42"/>
      <c r="F757" s="42"/>
    </row>
    <row r="758" spans="3:7" s="35" customFormat="1" x14ac:dyDescent="0.2">
      <c r="C758" s="42"/>
      <c r="D758" s="41"/>
      <c r="F758" s="42"/>
    </row>
    <row r="759" spans="3:7" s="35" customFormat="1" x14ac:dyDescent="0.2">
      <c r="C759" s="42"/>
      <c r="F759" s="42"/>
    </row>
    <row r="760" spans="3:7" s="35" customFormat="1" x14ac:dyDescent="0.2">
      <c r="C760" s="42"/>
      <c r="D760" s="41"/>
      <c r="F760" s="42"/>
    </row>
    <row r="761" spans="3:7" s="35" customFormat="1" x14ac:dyDescent="0.2">
      <c r="C761" s="42"/>
      <c r="F761" s="42"/>
    </row>
    <row r="762" spans="3:7" s="35" customFormat="1" x14ac:dyDescent="0.2">
      <c r="C762" s="42"/>
      <c r="F762" s="42"/>
    </row>
    <row r="763" spans="3:7" s="35" customFormat="1" x14ac:dyDescent="0.2">
      <c r="C763" s="42"/>
      <c r="F763" s="42"/>
    </row>
    <row r="764" spans="3:7" s="35" customFormat="1" x14ac:dyDescent="0.2">
      <c r="C764" s="42"/>
      <c r="F764" s="42"/>
    </row>
    <row r="765" spans="3:7" s="35" customFormat="1" x14ac:dyDescent="0.2">
      <c r="C765" s="42"/>
      <c r="F765" s="42"/>
    </row>
    <row r="766" spans="3:7" s="35" customFormat="1" x14ac:dyDescent="0.2">
      <c r="C766" s="42"/>
      <c r="D766" s="41"/>
      <c r="F766" s="42"/>
    </row>
    <row r="767" spans="3:7" s="35" customFormat="1" x14ac:dyDescent="0.2">
      <c r="C767" s="42"/>
      <c r="D767" s="41"/>
      <c r="F767" s="42"/>
    </row>
    <row r="768" spans="3:7" s="35" customFormat="1" x14ac:dyDescent="0.2">
      <c r="C768" s="42"/>
      <c r="D768" s="41"/>
      <c r="F768" s="42"/>
    </row>
    <row r="769" spans="3:7" s="35" customFormat="1" x14ac:dyDescent="0.2">
      <c r="C769" s="42"/>
      <c r="D769" s="41"/>
      <c r="F769" s="42"/>
    </row>
    <row r="770" spans="3:7" s="35" customFormat="1" x14ac:dyDescent="0.2">
      <c r="C770" s="42"/>
      <c r="F770" s="42"/>
    </row>
    <row r="771" spans="3:7" s="35" customFormat="1" x14ac:dyDescent="0.2">
      <c r="C771" s="42"/>
      <c r="D771" s="41"/>
      <c r="F771" s="42"/>
      <c r="G771" s="41"/>
    </row>
    <row r="772" spans="3:7" s="35" customFormat="1" x14ac:dyDescent="0.2">
      <c r="C772" s="42"/>
      <c r="D772" s="41"/>
      <c r="F772" s="42"/>
      <c r="G772" s="41"/>
    </row>
    <row r="773" spans="3:7" s="35" customFormat="1" x14ac:dyDescent="0.2">
      <c r="C773" s="42"/>
      <c r="D773" s="41"/>
      <c r="F773" s="42"/>
    </row>
    <row r="774" spans="3:7" s="35" customFormat="1" x14ac:dyDescent="0.2">
      <c r="C774" s="42"/>
      <c r="F774" s="42"/>
    </row>
    <row r="775" spans="3:7" s="35" customFormat="1" x14ac:dyDescent="0.2">
      <c r="C775" s="42"/>
      <c r="D775" s="41"/>
      <c r="F775" s="42"/>
    </row>
    <row r="776" spans="3:7" s="35" customFormat="1" x14ac:dyDescent="0.2">
      <c r="C776" s="42"/>
      <c r="F776" s="42"/>
    </row>
    <row r="777" spans="3:7" s="35" customFormat="1" x14ac:dyDescent="0.2">
      <c r="C777" s="42"/>
      <c r="F777" s="42"/>
    </row>
    <row r="778" spans="3:7" s="35" customFormat="1" x14ac:dyDescent="0.2">
      <c r="C778" s="42"/>
      <c r="D778" s="41"/>
      <c r="F778" s="42"/>
      <c r="G778" s="41"/>
    </row>
    <row r="779" spans="3:7" s="35" customFormat="1" x14ac:dyDescent="0.2">
      <c r="C779" s="42"/>
      <c r="F779" s="42"/>
    </row>
    <row r="780" spans="3:7" s="35" customFormat="1" x14ac:dyDescent="0.2">
      <c r="C780" s="42"/>
      <c r="F780" s="42"/>
      <c r="G780" s="41"/>
    </row>
    <row r="781" spans="3:7" s="35" customFormat="1" x14ac:dyDescent="0.2">
      <c r="C781" s="42"/>
      <c r="F781" s="42"/>
    </row>
    <row r="782" spans="3:7" s="35" customFormat="1" x14ac:dyDescent="0.2">
      <c r="C782" s="42"/>
      <c r="F782" s="42"/>
    </row>
    <row r="783" spans="3:7" s="35" customFormat="1" x14ac:dyDescent="0.2">
      <c r="C783" s="42"/>
      <c r="F783" s="42"/>
    </row>
    <row r="784" spans="3:7" s="35" customFormat="1" x14ac:dyDescent="0.2">
      <c r="C784" s="42"/>
      <c r="F784" s="42"/>
    </row>
    <row r="785" spans="3:7" s="35" customFormat="1" x14ac:dyDescent="0.2">
      <c r="C785" s="42"/>
      <c r="F785" s="42"/>
    </row>
    <row r="786" spans="3:7" s="35" customFormat="1" x14ac:dyDescent="0.2">
      <c r="C786" s="42"/>
      <c r="F786" s="42"/>
    </row>
    <row r="787" spans="3:7" s="35" customFormat="1" x14ac:dyDescent="0.2">
      <c r="C787" s="42"/>
      <c r="F787" s="42"/>
    </row>
    <row r="788" spans="3:7" s="35" customFormat="1" x14ac:dyDescent="0.2">
      <c r="C788" s="42"/>
      <c r="F788" s="42"/>
    </row>
    <row r="789" spans="3:7" s="35" customFormat="1" x14ac:dyDescent="0.2">
      <c r="C789" s="42"/>
      <c r="F789" s="42"/>
    </row>
    <row r="790" spans="3:7" s="35" customFormat="1" x14ac:dyDescent="0.2">
      <c r="C790" s="42"/>
      <c r="F790" s="42"/>
    </row>
    <row r="791" spans="3:7" s="35" customFormat="1" x14ac:dyDescent="0.2">
      <c r="C791" s="42"/>
      <c r="F791" s="42"/>
    </row>
    <row r="792" spans="3:7" s="35" customFormat="1" x14ac:dyDescent="0.2">
      <c r="C792" s="42"/>
      <c r="F792" s="42"/>
    </row>
    <row r="793" spans="3:7" s="35" customFormat="1" x14ac:dyDescent="0.2">
      <c r="C793" s="42"/>
      <c r="F793" s="42"/>
    </row>
    <row r="794" spans="3:7" s="35" customFormat="1" x14ac:dyDescent="0.2">
      <c r="C794" s="42"/>
      <c r="F794" s="42"/>
    </row>
    <row r="795" spans="3:7" s="35" customFormat="1" x14ac:dyDescent="0.2">
      <c r="C795" s="42"/>
      <c r="F795" s="42"/>
    </row>
    <row r="796" spans="3:7" s="35" customFormat="1" x14ac:dyDescent="0.2">
      <c r="C796" s="42"/>
      <c r="F796" s="42"/>
    </row>
    <row r="797" spans="3:7" s="35" customFormat="1" x14ac:dyDescent="0.2">
      <c r="C797" s="42"/>
      <c r="F797" s="42"/>
    </row>
    <row r="798" spans="3:7" s="35" customFormat="1" x14ac:dyDescent="0.2">
      <c r="C798" s="42"/>
      <c r="F798" s="42"/>
      <c r="G798" s="41"/>
    </row>
    <row r="799" spans="3:7" s="35" customFormat="1" x14ac:dyDescent="0.2">
      <c r="C799" s="42"/>
      <c r="F799" s="42"/>
      <c r="G799" s="41"/>
    </row>
    <row r="800" spans="3:7" s="35" customFormat="1" x14ac:dyDescent="0.2">
      <c r="C800" s="42"/>
      <c r="F800" s="42"/>
      <c r="G800" s="41"/>
    </row>
    <row r="801" spans="3:7" s="35" customFormat="1" x14ac:dyDescent="0.2">
      <c r="C801" s="42"/>
      <c r="F801" s="42"/>
      <c r="G801" s="41"/>
    </row>
    <row r="802" spans="3:7" s="35" customFormat="1" x14ac:dyDescent="0.2">
      <c r="C802" s="42"/>
      <c r="F802" s="42"/>
    </row>
    <row r="803" spans="3:7" s="35" customFormat="1" x14ac:dyDescent="0.2">
      <c r="C803" s="42"/>
      <c r="D803" s="41"/>
      <c r="F803" s="42"/>
    </row>
    <row r="804" spans="3:7" s="35" customFormat="1" x14ac:dyDescent="0.2">
      <c r="C804" s="42"/>
      <c r="D804" s="41"/>
      <c r="F804" s="42"/>
      <c r="G804" s="41"/>
    </row>
    <row r="805" spans="3:7" s="35" customFormat="1" x14ac:dyDescent="0.2">
      <c r="C805" s="42"/>
      <c r="F805" s="42"/>
    </row>
    <row r="806" spans="3:7" s="35" customFormat="1" x14ac:dyDescent="0.2">
      <c r="C806" s="42"/>
      <c r="D806" s="41"/>
      <c r="F806" s="42"/>
    </row>
    <row r="807" spans="3:7" s="35" customFormat="1" x14ac:dyDescent="0.2">
      <c r="C807" s="42"/>
      <c r="D807" s="41"/>
      <c r="F807" s="42"/>
    </row>
    <row r="808" spans="3:7" s="35" customFormat="1" x14ac:dyDescent="0.2">
      <c r="C808" s="42"/>
      <c r="F808" s="42"/>
    </row>
    <row r="809" spans="3:7" s="35" customFormat="1" x14ac:dyDescent="0.2">
      <c r="C809" s="42"/>
      <c r="F809" s="42"/>
    </row>
    <row r="810" spans="3:7" s="35" customFormat="1" x14ac:dyDescent="0.2">
      <c r="C810" s="42"/>
      <c r="F810" s="42"/>
    </row>
    <row r="811" spans="3:7" s="35" customFormat="1" x14ac:dyDescent="0.2">
      <c r="C811" s="42"/>
      <c r="F811" s="42"/>
    </row>
    <row r="812" spans="3:7" s="35" customFormat="1" x14ac:dyDescent="0.2">
      <c r="C812" s="42"/>
      <c r="F812" s="42"/>
    </row>
    <row r="813" spans="3:7" s="35" customFormat="1" x14ac:dyDescent="0.2">
      <c r="C813" s="42"/>
      <c r="F813" s="42"/>
    </row>
    <row r="814" spans="3:7" s="35" customFormat="1" x14ac:dyDescent="0.2">
      <c r="C814" s="42"/>
      <c r="F814" s="42"/>
    </row>
    <row r="815" spans="3:7" s="35" customFormat="1" x14ac:dyDescent="0.2">
      <c r="C815" s="42"/>
      <c r="F815" s="42"/>
    </row>
    <row r="816" spans="3:7" s="35" customFormat="1" x14ac:dyDescent="0.2">
      <c r="C816" s="42"/>
      <c r="F816" s="42"/>
    </row>
    <row r="817" spans="3:7" s="35" customFormat="1" x14ac:dyDescent="0.2">
      <c r="C817" s="42"/>
      <c r="F817" s="42"/>
    </row>
    <row r="818" spans="3:7" s="35" customFormat="1" x14ac:dyDescent="0.2">
      <c r="C818" s="42"/>
      <c r="F818" s="42"/>
    </row>
    <row r="819" spans="3:7" s="35" customFormat="1" x14ac:dyDescent="0.2">
      <c r="C819" s="42"/>
      <c r="F819" s="42"/>
    </row>
    <row r="820" spans="3:7" s="35" customFormat="1" x14ac:dyDescent="0.2">
      <c r="C820" s="42"/>
      <c r="D820" s="41"/>
      <c r="F820" s="42"/>
    </row>
    <row r="821" spans="3:7" s="35" customFormat="1" x14ac:dyDescent="0.2">
      <c r="C821" s="42"/>
      <c r="D821" s="41"/>
      <c r="F821" s="42"/>
      <c r="G821" s="41"/>
    </row>
    <row r="822" spans="3:7" s="35" customFormat="1" x14ac:dyDescent="0.2">
      <c r="C822" s="42"/>
      <c r="F822" s="42"/>
    </row>
    <row r="823" spans="3:7" s="35" customFormat="1" x14ac:dyDescent="0.2">
      <c r="C823" s="42"/>
      <c r="F823" s="42"/>
    </row>
    <row r="824" spans="3:7" s="35" customFormat="1" x14ac:dyDescent="0.2">
      <c r="C824" s="42"/>
      <c r="D824" s="41"/>
      <c r="F824" s="42"/>
      <c r="G824" s="41"/>
    </row>
    <row r="825" spans="3:7" s="35" customFormat="1" x14ac:dyDescent="0.2">
      <c r="C825" s="42"/>
      <c r="F825" s="42"/>
    </row>
    <row r="826" spans="3:7" s="35" customFormat="1" x14ac:dyDescent="0.2">
      <c r="C826" s="42"/>
      <c r="F826" s="42"/>
      <c r="G826" s="41"/>
    </row>
    <row r="827" spans="3:7" s="35" customFormat="1" x14ac:dyDescent="0.2">
      <c r="C827" s="42"/>
      <c r="F827" s="42"/>
    </row>
    <row r="828" spans="3:7" s="35" customFormat="1" x14ac:dyDescent="0.2">
      <c r="C828" s="42"/>
      <c r="F828" s="42"/>
    </row>
    <row r="829" spans="3:7" s="35" customFormat="1" x14ac:dyDescent="0.2">
      <c r="C829" s="42"/>
      <c r="F829" s="42"/>
    </row>
    <row r="830" spans="3:7" s="35" customFormat="1" x14ac:dyDescent="0.2">
      <c r="C830" s="42"/>
      <c r="F830" s="42"/>
    </row>
    <row r="831" spans="3:7" s="35" customFormat="1" x14ac:dyDescent="0.2">
      <c r="C831" s="42"/>
      <c r="F831" s="42"/>
    </row>
    <row r="832" spans="3:7" s="35" customFormat="1" x14ac:dyDescent="0.2">
      <c r="C832" s="42"/>
      <c r="F832" s="42"/>
    </row>
    <row r="833" spans="3:6" s="35" customFormat="1" x14ac:dyDescent="0.2">
      <c r="C833" s="42"/>
      <c r="F833" s="42"/>
    </row>
    <row r="834" spans="3:6" s="35" customFormat="1" x14ac:dyDescent="0.2">
      <c r="C834" s="42"/>
      <c r="F834" s="42"/>
    </row>
    <row r="835" spans="3:6" s="35" customFormat="1" x14ac:dyDescent="0.2">
      <c r="C835" s="42"/>
      <c r="F835" s="42"/>
    </row>
    <row r="836" spans="3:6" s="35" customFormat="1" x14ac:dyDescent="0.2">
      <c r="C836" s="42"/>
      <c r="F836" s="42"/>
    </row>
    <row r="837" spans="3:6" s="35" customFormat="1" x14ac:dyDescent="0.2">
      <c r="C837" s="42"/>
      <c r="F837" s="42"/>
    </row>
    <row r="838" spans="3:6" s="35" customFormat="1" x14ac:dyDescent="0.2">
      <c r="C838" s="42"/>
      <c r="D838" s="41"/>
      <c r="F838" s="42"/>
    </row>
    <row r="839" spans="3:6" s="35" customFormat="1" x14ac:dyDescent="0.2">
      <c r="C839" s="42"/>
      <c r="D839" s="41"/>
      <c r="F839" s="42"/>
    </row>
    <row r="840" spans="3:6" s="35" customFormat="1" x14ac:dyDescent="0.2">
      <c r="C840" s="42"/>
      <c r="F840" s="42"/>
    </row>
    <row r="841" spans="3:6" s="35" customFormat="1" x14ac:dyDescent="0.2">
      <c r="C841" s="42"/>
      <c r="F841" s="42"/>
    </row>
    <row r="842" spans="3:6" s="35" customFormat="1" x14ac:dyDescent="0.2">
      <c r="C842" s="42"/>
      <c r="F842" s="42"/>
    </row>
    <row r="843" spans="3:6" s="35" customFormat="1" x14ac:dyDescent="0.2">
      <c r="C843" s="42"/>
      <c r="F843" s="42"/>
    </row>
    <row r="844" spans="3:6" s="35" customFormat="1" x14ac:dyDescent="0.2">
      <c r="C844" s="42"/>
      <c r="F844" s="42"/>
    </row>
    <row r="845" spans="3:6" s="35" customFormat="1" x14ac:dyDescent="0.2">
      <c r="C845" s="42"/>
      <c r="F845" s="42"/>
    </row>
    <row r="846" spans="3:6" s="35" customFormat="1" x14ac:dyDescent="0.2">
      <c r="C846" s="42"/>
      <c r="F846" s="42"/>
    </row>
    <row r="847" spans="3:6" s="35" customFormat="1" x14ac:dyDescent="0.2">
      <c r="C847" s="42"/>
      <c r="F847" s="42"/>
    </row>
    <row r="848" spans="3:6" s="35" customFormat="1" x14ac:dyDescent="0.2">
      <c r="C848" s="42"/>
      <c r="F848" s="42"/>
    </row>
    <row r="849" spans="3:7" s="35" customFormat="1" x14ac:dyDescent="0.2">
      <c r="C849" s="42"/>
      <c r="F849" s="42"/>
    </row>
    <row r="850" spans="3:7" s="35" customFormat="1" x14ac:dyDescent="0.2">
      <c r="C850" s="42"/>
      <c r="D850" s="41"/>
      <c r="F850" s="42"/>
    </row>
    <row r="851" spans="3:7" s="35" customFormat="1" x14ac:dyDescent="0.2">
      <c r="C851" s="42"/>
      <c r="D851" s="41"/>
      <c r="F851" s="42"/>
      <c r="G851" s="41"/>
    </row>
    <row r="852" spans="3:7" s="35" customFormat="1" x14ac:dyDescent="0.2">
      <c r="C852" s="42"/>
      <c r="D852" s="41"/>
      <c r="F852" s="42"/>
      <c r="G852" s="41"/>
    </row>
    <row r="853" spans="3:7" s="35" customFormat="1" x14ac:dyDescent="0.2">
      <c r="C853" s="42"/>
      <c r="F853" s="42"/>
    </row>
    <row r="854" spans="3:7" s="35" customFormat="1" x14ac:dyDescent="0.2">
      <c r="C854" s="42"/>
      <c r="F854" s="42"/>
    </row>
    <row r="855" spans="3:7" s="35" customFormat="1" x14ac:dyDescent="0.2">
      <c r="C855" s="42"/>
      <c r="F855" s="42"/>
    </row>
    <row r="856" spans="3:7" s="35" customFormat="1" x14ac:dyDescent="0.2">
      <c r="C856" s="42"/>
      <c r="F856" s="42"/>
    </row>
    <row r="857" spans="3:7" s="35" customFormat="1" x14ac:dyDescent="0.2">
      <c r="C857" s="42"/>
      <c r="F857" s="42"/>
    </row>
    <row r="858" spans="3:7" s="35" customFormat="1" x14ac:dyDescent="0.2">
      <c r="C858" s="42"/>
      <c r="F858" s="42"/>
    </row>
    <row r="859" spans="3:7" s="35" customFormat="1" x14ac:dyDescent="0.2">
      <c r="C859" s="42"/>
      <c r="F859" s="42"/>
    </row>
    <row r="860" spans="3:7" s="35" customFormat="1" x14ac:dyDescent="0.2">
      <c r="C860" s="42"/>
      <c r="F860" s="42"/>
    </row>
    <row r="861" spans="3:7" s="35" customFormat="1" x14ac:dyDescent="0.2">
      <c r="C861" s="42"/>
      <c r="F861" s="42"/>
    </row>
    <row r="862" spans="3:7" s="35" customFormat="1" x14ac:dyDescent="0.2">
      <c r="C862" s="42"/>
      <c r="F862" s="42"/>
    </row>
    <row r="863" spans="3:7" s="35" customFormat="1" x14ac:dyDescent="0.2">
      <c r="C863" s="42"/>
      <c r="F863" s="42"/>
    </row>
    <row r="864" spans="3:7" s="35" customFormat="1" x14ac:dyDescent="0.2">
      <c r="C864" s="42"/>
      <c r="F864" s="42"/>
    </row>
    <row r="865" spans="3:6" s="35" customFormat="1" x14ac:dyDescent="0.2">
      <c r="C865" s="42"/>
      <c r="F865" s="42"/>
    </row>
    <row r="866" spans="3:6" s="35" customFormat="1" x14ac:dyDescent="0.2">
      <c r="C866" s="42"/>
      <c r="F866" s="42"/>
    </row>
    <row r="867" spans="3:6" s="35" customFormat="1" x14ac:dyDescent="0.2">
      <c r="C867" s="42"/>
      <c r="F867" s="42"/>
    </row>
    <row r="868" spans="3:6" s="35" customFormat="1" x14ac:dyDescent="0.2">
      <c r="C868" s="42"/>
      <c r="F868" s="42"/>
    </row>
    <row r="869" spans="3:6" s="35" customFormat="1" x14ac:dyDescent="0.2">
      <c r="C869" s="42"/>
      <c r="F869" s="42"/>
    </row>
    <row r="870" spans="3:6" s="35" customFormat="1" x14ac:dyDescent="0.2">
      <c r="C870" s="42"/>
      <c r="F870" s="42"/>
    </row>
    <row r="871" spans="3:6" s="35" customFormat="1" x14ac:dyDescent="0.2">
      <c r="C871" s="42"/>
      <c r="F871" s="42"/>
    </row>
    <row r="872" spans="3:6" s="35" customFormat="1" x14ac:dyDescent="0.2">
      <c r="C872" s="42"/>
      <c r="F872" s="42"/>
    </row>
    <row r="873" spans="3:6" s="35" customFormat="1" x14ac:dyDescent="0.2">
      <c r="C873" s="42"/>
      <c r="F873" s="42"/>
    </row>
    <row r="874" spans="3:6" s="35" customFormat="1" x14ac:dyDescent="0.2">
      <c r="C874" s="42"/>
      <c r="F874" s="42"/>
    </row>
    <row r="875" spans="3:6" s="35" customFormat="1" x14ac:dyDescent="0.2">
      <c r="C875" s="42"/>
      <c r="F875" s="42"/>
    </row>
    <row r="876" spans="3:6" s="35" customFormat="1" x14ac:dyDescent="0.2">
      <c r="C876" s="42"/>
      <c r="F876" s="42"/>
    </row>
    <row r="877" spans="3:6" s="35" customFormat="1" x14ac:dyDescent="0.2">
      <c r="C877" s="42"/>
      <c r="F877" s="42"/>
    </row>
    <row r="878" spans="3:6" s="35" customFormat="1" x14ac:dyDescent="0.2">
      <c r="C878" s="42"/>
      <c r="F878" s="42"/>
    </row>
    <row r="879" spans="3:6" s="35" customFormat="1" x14ac:dyDescent="0.2">
      <c r="C879" s="42"/>
      <c r="F879" s="42"/>
    </row>
    <row r="880" spans="3:6" s="35" customFormat="1" x14ac:dyDescent="0.2">
      <c r="C880" s="42"/>
      <c r="F880" s="42"/>
    </row>
    <row r="881" spans="3:6" s="35" customFormat="1" x14ac:dyDescent="0.2">
      <c r="C881" s="42"/>
      <c r="F881" s="42"/>
    </row>
    <row r="882" spans="3:6" s="35" customFormat="1" x14ac:dyDescent="0.2">
      <c r="C882" s="42"/>
      <c r="D882" s="41"/>
      <c r="F882" s="42"/>
    </row>
    <row r="883" spans="3:6" s="35" customFormat="1" x14ac:dyDescent="0.2">
      <c r="C883" s="42"/>
      <c r="D883" s="41"/>
      <c r="F883" s="42"/>
    </row>
    <row r="884" spans="3:6" s="35" customFormat="1" x14ac:dyDescent="0.2">
      <c r="C884" s="42"/>
      <c r="D884" s="41"/>
      <c r="F884" s="42"/>
    </row>
    <row r="885" spans="3:6" s="35" customFormat="1" x14ac:dyDescent="0.2">
      <c r="C885" s="42"/>
      <c r="F885" s="42"/>
    </row>
    <row r="886" spans="3:6" s="35" customFormat="1" x14ac:dyDescent="0.2">
      <c r="C886" s="42"/>
      <c r="F886" s="42"/>
    </row>
    <row r="887" spans="3:6" s="35" customFormat="1" x14ac:dyDescent="0.2">
      <c r="C887" s="42"/>
      <c r="F887" s="42"/>
    </row>
    <row r="888" spans="3:6" s="35" customFormat="1" x14ac:dyDescent="0.2">
      <c r="C888" s="42"/>
      <c r="F888" s="42"/>
    </row>
    <row r="889" spans="3:6" s="35" customFormat="1" x14ac:dyDescent="0.2">
      <c r="C889" s="42"/>
      <c r="F889" s="42"/>
    </row>
    <row r="890" spans="3:6" s="35" customFormat="1" x14ac:dyDescent="0.2">
      <c r="C890" s="42"/>
      <c r="F890" s="42"/>
    </row>
    <row r="891" spans="3:6" s="35" customFormat="1" x14ac:dyDescent="0.2">
      <c r="C891" s="42"/>
      <c r="F891" s="42"/>
    </row>
    <row r="892" spans="3:6" s="35" customFormat="1" x14ac:dyDescent="0.2">
      <c r="C892" s="42"/>
      <c r="F892" s="42"/>
    </row>
    <row r="893" spans="3:6" s="35" customFormat="1" x14ac:dyDescent="0.2">
      <c r="C893" s="42"/>
      <c r="F893" s="42"/>
    </row>
    <row r="894" spans="3:6" s="35" customFormat="1" x14ac:dyDescent="0.2">
      <c r="C894" s="42"/>
      <c r="F894" s="42"/>
    </row>
    <row r="895" spans="3:6" s="35" customFormat="1" x14ac:dyDescent="0.2">
      <c r="C895" s="42"/>
      <c r="F895" s="42"/>
    </row>
    <row r="896" spans="3:6" s="35" customFormat="1" x14ac:dyDescent="0.2">
      <c r="C896" s="42"/>
      <c r="F896" s="42"/>
    </row>
    <row r="897" spans="3:6" s="35" customFormat="1" x14ac:dyDescent="0.2">
      <c r="C897" s="42"/>
      <c r="F897" s="42"/>
    </row>
    <row r="898" spans="3:6" s="35" customFormat="1" x14ac:dyDescent="0.2">
      <c r="C898" s="42"/>
      <c r="F898" s="42"/>
    </row>
    <row r="899" spans="3:6" s="35" customFormat="1" x14ac:dyDescent="0.2">
      <c r="C899" s="42"/>
      <c r="F899" s="42"/>
    </row>
    <row r="900" spans="3:6" s="35" customFormat="1" x14ac:dyDescent="0.2">
      <c r="C900" s="42"/>
      <c r="F900" s="42"/>
    </row>
    <row r="901" spans="3:6" s="35" customFormat="1" x14ac:dyDescent="0.2">
      <c r="C901" s="42"/>
      <c r="F901" s="42"/>
    </row>
    <row r="902" spans="3:6" s="35" customFormat="1" x14ac:dyDescent="0.2">
      <c r="C902" s="42"/>
      <c r="F902" s="42"/>
    </row>
    <row r="903" spans="3:6" s="35" customFormat="1" x14ac:dyDescent="0.2">
      <c r="C903" s="42"/>
      <c r="F903" s="42"/>
    </row>
    <row r="904" spans="3:6" s="35" customFormat="1" x14ac:dyDescent="0.2">
      <c r="C904" s="42"/>
      <c r="F904" s="42"/>
    </row>
    <row r="905" spans="3:6" s="35" customFormat="1" x14ac:dyDescent="0.2">
      <c r="C905" s="42"/>
      <c r="F905" s="42"/>
    </row>
    <row r="906" spans="3:6" s="35" customFormat="1" x14ac:dyDescent="0.2">
      <c r="C906" s="42"/>
      <c r="F906" s="42"/>
    </row>
    <row r="907" spans="3:6" s="35" customFormat="1" x14ac:dyDescent="0.2">
      <c r="C907" s="42"/>
      <c r="F907" s="42"/>
    </row>
    <row r="908" spans="3:6" s="35" customFormat="1" x14ac:dyDescent="0.2">
      <c r="C908" s="42"/>
      <c r="F908" s="42"/>
    </row>
    <row r="909" spans="3:6" s="35" customFormat="1" x14ac:dyDescent="0.2">
      <c r="C909" s="42"/>
      <c r="F909" s="42"/>
    </row>
    <row r="910" spans="3:6" s="35" customFormat="1" x14ac:dyDescent="0.2">
      <c r="C910" s="42"/>
      <c r="F910" s="42"/>
    </row>
    <row r="911" spans="3:6" s="35" customFormat="1" x14ac:dyDescent="0.2">
      <c r="C911" s="42"/>
      <c r="F911" s="42"/>
    </row>
    <row r="912" spans="3:6" s="35" customFormat="1" x14ac:dyDescent="0.2">
      <c r="C912" s="42"/>
      <c r="F912" s="42"/>
    </row>
    <row r="913" spans="3:6" s="35" customFormat="1" x14ac:dyDescent="0.2">
      <c r="C913" s="42"/>
      <c r="F913" s="42"/>
    </row>
    <row r="914" spans="3:6" s="35" customFormat="1" x14ac:dyDescent="0.2">
      <c r="C914" s="42"/>
      <c r="F914" s="42"/>
    </row>
    <row r="915" spans="3:6" s="35" customFormat="1" x14ac:dyDescent="0.2">
      <c r="C915" s="42"/>
      <c r="F915" s="42"/>
    </row>
    <row r="916" spans="3:6" s="35" customFormat="1" x14ac:dyDescent="0.2">
      <c r="C916" s="42"/>
      <c r="F916" s="42"/>
    </row>
    <row r="917" spans="3:6" s="35" customFormat="1" x14ac:dyDescent="0.2">
      <c r="C917" s="42"/>
      <c r="F917" s="42"/>
    </row>
    <row r="918" spans="3:6" s="35" customFormat="1" x14ac:dyDescent="0.2">
      <c r="C918" s="42"/>
      <c r="F918" s="42"/>
    </row>
    <row r="919" spans="3:6" s="35" customFormat="1" x14ac:dyDescent="0.2">
      <c r="C919" s="42"/>
      <c r="F919" s="42"/>
    </row>
    <row r="920" spans="3:6" s="35" customFormat="1" x14ac:dyDescent="0.2">
      <c r="C920" s="42"/>
      <c r="F920" s="42"/>
    </row>
    <row r="921" spans="3:6" s="35" customFormat="1" x14ac:dyDescent="0.2">
      <c r="C921" s="42"/>
      <c r="F921" s="42"/>
    </row>
    <row r="922" spans="3:6" s="35" customFormat="1" x14ac:dyDescent="0.2">
      <c r="C922" s="42"/>
      <c r="F922" s="42"/>
    </row>
    <row r="923" spans="3:6" s="35" customFormat="1" x14ac:dyDescent="0.2">
      <c r="C923" s="42"/>
      <c r="F923" s="42"/>
    </row>
    <row r="924" spans="3:6" s="35" customFormat="1" x14ac:dyDescent="0.2">
      <c r="C924" s="42"/>
      <c r="F924" s="42"/>
    </row>
    <row r="925" spans="3:6" s="35" customFormat="1" x14ac:dyDescent="0.2">
      <c r="C925" s="42"/>
      <c r="F925" s="42"/>
    </row>
    <row r="926" spans="3:6" s="35" customFormat="1" x14ac:dyDescent="0.2">
      <c r="C926" s="42"/>
      <c r="F926" s="42"/>
    </row>
    <row r="927" spans="3:6" s="35" customFormat="1" x14ac:dyDescent="0.2">
      <c r="C927" s="42"/>
      <c r="F927" s="42"/>
    </row>
    <row r="928" spans="3:6" s="35" customFormat="1" x14ac:dyDescent="0.2">
      <c r="C928" s="42"/>
      <c r="F928" s="42"/>
    </row>
    <row r="929" spans="3:6" s="35" customFormat="1" x14ac:dyDescent="0.2">
      <c r="C929" s="42"/>
      <c r="F929" s="42"/>
    </row>
    <row r="930" spans="3:6" s="35" customFormat="1" x14ac:dyDescent="0.2">
      <c r="C930" s="42"/>
      <c r="F930" s="42"/>
    </row>
    <row r="931" spans="3:6" s="35" customFormat="1" x14ac:dyDescent="0.2">
      <c r="C931" s="42"/>
      <c r="F931" s="42"/>
    </row>
    <row r="932" spans="3:6" s="35" customFormat="1" x14ac:dyDescent="0.2">
      <c r="C932" s="42"/>
      <c r="F932" s="42"/>
    </row>
    <row r="933" spans="3:6" s="35" customFormat="1" x14ac:dyDescent="0.2">
      <c r="C933" s="42"/>
      <c r="F933" s="42"/>
    </row>
    <row r="934" spans="3:6" s="35" customFormat="1" x14ac:dyDescent="0.2">
      <c r="C934" s="42"/>
      <c r="F934" s="42"/>
    </row>
    <row r="935" spans="3:6" s="35" customFormat="1" x14ac:dyDescent="0.2">
      <c r="C935" s="42"/>
      <c r="F935" s="42"/>
    </row>
    <row r="936" spans="3:6" s="35" customFormat="1" x14ac:dyDescent="0.2">
      <c r="C936" s="42"/>
      <c r="F936" s="42"/>
    </row>
    <row r="937" spans="3:6" s="35" customFormat="1" x14ac:dyDescent="0.2">
      <c r="C937" s="42"/>
      <c r="F937" s="42"/>
    </row>
    <row r="938" spans="3:6" s="35" customFormat="1" x14ac:dyDescent="0.2">
      <c r="C938" s="42"/>
      <c r="F938" s="42"/>
    </row>
    <row r="939" spans="3:6" s="35" customFormat="1" x14ac:dyDescent="0.2">
      <c r="C939" s="42"/>
      <c r="F939" s="42"/>
    </row>
    <row r="940" spans="3:6" s="35" customFormat="1" x14ac:dyDescent="0.2">
      <c r="C940" s="42"/>
      <c r="F940" s="42"/>
    </row>
    <row r="941" spans="3:6" s="35" customFormat="1" x14ac:dyDescent="0.2">
      <c r="C941" s="42"/>
      <c r="F941" s="42"/>
    </row>
    <row r="942" spans="3:6" s="35" customFormat="1" x14ac:dyDescent="0.2">
      <c r="C942" s="42"/>
      <c r="F942" s="42"/>
    </row>
    <row r="943" spans="3:6" s="35" customFormat="1" x14ac:dyDescent="0.2">
      <c r="C943" s="42"/>
      <c r="F943" s="42"/>
    </row>
    <row r="944" spans="3:6" s="35" customFormat="1" x14ac:dyDescent="0.2">
      <c r="C944" s="42"/>
      <c r="F944" s="42"/>
    </row>
    <row r="945" spans="3:6" s="35" customFormat="1" x14ac:dyDescent="0.2">
      <c r="C945" s="42"/>
      <c r="F945" s="42"/>
    </row>
    <row r="946" spans="3:6" s="35" customFormat="1" x14ac:dyDescent="0.2">
      <c r="C946" s="42"/>
      <c r="F946" s="42"/>
    </row>
    <row r="947" spans="3:6" s="35" customFormat="1" x14ac:dyDescent="0.2">
      <c r="C947" s="42"/>
      <c r="F947" s="42"/>
    </row>
    <row r="948" spans="3:6" s="35" customFormat="1" x14ac:dyDescent="0.2">
      <c r="C948" s="42"/>
      <c r="F948" s="42"/>
    </row>
    <row r="949" spans="3:6" s="35" customFormat="1" x14ac:dyDescent="0.2">
      <c r="C949" s="42"/>
      <c r="F949" s="42"/>
    </row>
    <row r="950" spans="3:6" s="35" customFormat="1" x14ac:dyDescent="0.2">
      <c r="C950" s="42"/>
      <c r="F950" s="42"/>
    </row>
    <row r="951" spans="3:6" s="35" customFormat="1" x14ac:dyDescent="0.2">
      <c r="C951" s="42"/>
      <c r="F951" s="42"/>
    </row>
    <row r="952" spans="3:6" s="35" customFormat="1" x14ac:dyDescent="0.2">
      <c r="C952" s="42"/>
      <c r="F952" s="42"/>
    </row>
    <row r="953" spans="3:6" s="35" customFormat="1" x14ac:dyDescent="0.2">
      <c r="C953" s="42"/>
      <c r="F953" s="42"/>
    </row>
    <row r="954" spans="3:6" s="35" customFormat="1" x14ac:dyDescent="0.2">
      <c r="C954" s="42"/>
      <c r="F954" s="42"/>
    </row>
    <row r="955" spans="3:6" s="35" customFormat="1" x14ac:dyDescent="0.2">
      <c r="C955" s="42"/>
      <c r="F955" s="42"/>
    </row>
    <row r="956" spans="3:6" s="35" customFormat="1" x14ac:dyDescent="0.2">
      <c r="C956" s="42"/>
      <c r="F956" s="42"/>
    </row>
    <row r="957" spans="3:6" s="35" customFormat="1" x14ac:dyDescent="0.2">
      <c r="C957" s="42"/>
      <c r="F957" s="42"/>
    </row>
    <row r="958" spans="3:6" s="35" customFormat="1" x14ac:dyDescent="0.2">
      <c r="C958" s="42"/>
      <c r="F958" s="42"/>
    </row>
    <row r="959" spans="3:6" s="35" customFormat="1" x14ac:dyDescent="0.2">
      <c r="C959" s="42"/>
      <c r="F959" s="42"/>
    </row>
    <row r="960" spans="3:6" s="35" customFormat="1" x14ac:dyDescent="0.2">
      <c r="C960" s="42"/>
      <c r="F960" s="42"/>
    </row>
    <row r="961" spans="3:6" s="35" customFormat="1" x14ac:dyDescent="0.2">
      <c r="C961" s="42"/>
      <c r="F961" s="42"/>
    </row>
    <row r="962" spans="3:6" s="35" customFormat="1" x14ac:dyDescent="0.2">
      <c r="C962" s="42"/>
      <c r="F962" s="42"/>
    </row>
    <row r="963" spans="3:6" s="35" customFormat="1" x14ac:dyDescent="0.2">
      <c r="C963" s="42"/>
      <c r="F963" s="42"/>
    </row>
    <row r="964" spans="3:6" s="35" customFormat="1" x14ac:dyDescent="0.2">
      <c r="C964" s="42"/>
      <c r="F964" s="42"/>
    </row>
    <row r="965" spans="3:6" s="35" customFormat="1" x14ac:dyDescent="0.2">
      <c r="C965" s="42"/>
      <c r="F965" s="42"/>
    </row>
    <row r="966" spans="3:6" s="35" customFormat="1" x14ac:dyDescent="0.2">
      <c r="C966" s="42"/>
      <c r="F966" s="42"/>
    </row>
    <row r="967" spans="3:6" s="35" customFormat="1" x14ac:dyDescent="0.2">
      <c r="C967" s="42"/>
      <c r="F967" s="42"/>
    </row>
    <row r="968" spans="3:6" s="35" customFormat="1" x14ac:dyDescent="0.2">
      <c r="C968" s="42"/>
      <c r="F968" s="42"/>
    </row>
    <row r="969" spans="3:6" s="35" customFormat="1" x14ac:dyDescent="0.2">
      <c r="C969" s="42"/>
      <c r="F969" s="42"/>
    </row>
    <row r="970" spans="3:6" s="35" customFormat="1" x14ac:dyDescent="0.2">
      <c r="C970" s="42"/>
      <c r="F970" s="42"/>
    </row>
    <row r="971" spans="3:6" s="35" customFormat="1" x14ac:dyDescent="0.2">
      <c r="C971" s="42"/>
      <c r="F971" s="42"/>
    </row>
    <row r="972" spans="3:6" s="35" customFormat="1" x14ac:dyDescent="0.2">
      <c r="C972" s="42"/>
      <c r="F972" s="42"/>
    </row>
    <row r="973" spans="3:6" s="35" customFormat="1" x14ac:dyDescent="0.2">
      <c r="C973" s="42"/>
      <c r="F973" s="42"/>
    </row>
    <row r="974" spans="3:6" s="35" customFormat="1" x14ac:dyDescent="0.2">
      <c r="C974" s="42"/>
      <c r="F974" s="42"/>
    </row>
    <row r="975" spans="3:6" s="35" customFormat="1" x14ac:dyDescent="0.2">
      <c r="C975" s="42"/>
      <c r="F975" s="42"/>
    </row>
    <row r="976" spans="3:6" s="35" customFormat="1" x14ac:dyDescent="0.2">
      <c r="C976" s="42"/>
      <c r="F976" s="42"/>
    </row>
    <row r="977" spans="3:6" s="35" customFormat="1" x14ac:dyDescent="0.2">
      <c r="C977" s="42"/>
      <c r="F977" s="42"/>
    </row>
    <row r="978" spans="3:6" s="35" customFormat="1" x14ac:dyDescent="0.2">
      <c r="C978" s="42"/>
      <c r="F978" s="42"/>
    </row>
    <row r="979" spans="3:6" s="35" customFormat="1" x14ac:dyDescent="0.2">
      <c r="C979" s="42"/>
      <c r="F979" s="42"/>
    </row>
    <row r="980" spans="3:6" s="35" customFormat="1" x14ac:dyDescent="0.2">
      <c r="C980" s="42"/>
      <c r="F980" s="42"/>
    </row>
    <row r="981" spans="3:6" s="35" customFormat="1" x14ac:dyDescent="0.2">
      <c r="C981" s="42"/>
      <c r="F981" s="42"/>
    </row>
    <row r="982" spans="3:6" s="35" customFormat="1" x14ac:dyDescent="0.2">
      <c r="C982" s="42"/>
      <c r="F982" s="42"/>
    </row>
    <row r="983" spans="3:6" s="35" customFormat="1" x14ac:dyDescent="0.2">
      <c r="C983" s="42"/>
      <c r="F983" s="42"/>
    </row>
    <row r="984" spans="3:6" s="35" customFormat="1" x14ac:dyDescent="0.2">
      <c r="C984" s="42"/>
      <c r="F984" s="42"/>
    </row>
    <row r="985" spans="3:6" s="35" customFormat="1" x14ac:dyDescent="0.2">
      <c r="C985" s="42"/>
      <c r="F985" s="42"/>
    </row>
    <row r="986" spans="3:6" s="35" customFormat="1" x14ac:dyDescent="0.2">
      <c r="C986" s="42"/>
      <c r="F986" s="42"/>
    </row>
    <row r="987" spans="3:6" s="35" customFormat="1" x14ac:dyDescent="0.2">
      <c r="C987" s="42"/>
      <c r="F987" s="42"/>
    </row>
    <row r="988" spans="3:6" s="35" customFormat="1" x14ac:dyDescent="0.2">
      <c r="C988" s="42"/>
      <c r="F988" s="42"/>
    </row>
    <row r="989" spans="3:6" s="35" customFormat="1" x14ac:dyDescent="0.2">
      <c r="C989" s="42"/>
      <c r="F989" s="42"/>
    </row>
    <row r="990" spans="3:6" s="35" customFormat="1" x14ac:dyDescent="0.2">
      <c r="C990" s="42"/>
      <c r="F990" s="42"/>
    </row>
    <row r="991" spans="3:6" s="35" customFormat="1" x14ac:dyDescent="0.2">
      <c r="C991" s="42"/>
      <c r="F991" s="42"/>
    </row>
    <row r="992" spans="3:6" s="35" customFormat="1" x14ac:dyDescent="0.2">
      <c r="C992" s="42"/>
      <c r="F992" s="42"/>
    </row>
    <row r="993" spans="3:6" s="35" customFormat="1" x14ac:dyDescent="0.2">
      <c r="C993" s="42"/>
      <c r="F993" s="42"/>
    </row>
    <row r="994" spans="3:6" s="35" customFormat="1" x14ac:dyDescent="0.2">
      <c r="C994" s="42"/>
      <c r="F994" s="42"/>
    </row>
    <row r="995" spans="3:6" s="35" customFormat="1" x14ac:dyDescent="0.2">
      <c r="C995" s="42"/>
      <c r="F995" s="42"/>
    </row>
    <row r="996" spans="3:6" s="35" customFormat="1" x14ac:dyDescent="0.2">
      <c r="C996" s="42"/>
      <c r="F996" s="42"/>
    </row>
    <row r="997" spans="3:6" s="35" customFormat="1" x14ac:dyDescent="0.2">
      <c r="C997" s="42"/>
      <c r="F997" s="42"/>
    </row>
    <row r="998" spans="3:6" s="35" customFormat="1" x14ac:dyDescent="0.2">
      <c r="C998" s="42"/>
      <c r="F998" s="42"/>
    </row>
    <row r="999" spans="3:6" s="35" customFormat="1" x14ac:dyDescent="0.2">
      <c r="C999" s="42"/>
      <c r="F999" s="42"/>
    </row>
    <row r="1000" spans="3:6" s="35" customFormat="1" x14ac:dyDescent="0.2">
      <c r="C1000" s="42"/>
      <c r="F1000" s="42"/>
    </row>
    <row r="1001" spans="3:6" s="35" customFormat="1" x14ac:dyDescent="0.2">
      <c r="C1001" s="42"/>
      <c r="F1001" s="42"/>
    </row>
    <row r="1002" spans="3:6" s="35" customFormat="1" x14ac:dyDescent="0.2">
      <c r="C1002" s="42"/>
      <c r="F1002" s="42"/>
    </row>
    <row r="1003" spans="3:6" s="35" customFormat="1" x14ac:dyDescent="0.2">
      <c r="C1003" s="42"/>
      <c r="F1003" s="42"/>
    </row>
    <row r="1004" spans="3:6" s="35" customFormat="1" x14ac:dyDescent="0.2">
      <c r="C1004" s="42"/>
      <c r="F1004" s="42"/>
    </row>
    <row r="1005" spans="3:6" s="35" customFormat="1" x14ac:dyDescent="0.2">
      <c r="C1005" s="42"/>
      <c r="F1005" s="42"/>
    </row>
    <row r="1006" spans="3:6" s="35" customFormat="1" x14ac:dyDescent="0.2">
      <c r="C1006" s="42"/>
      <c r="F1006" s="42"/>
    </row>
    <row r="1007" spans="3:6" s="35" customFormat="1" x14ac:dyDescent="0.2">
      <c r="C1007" s="42"/>
      <c r="F1007" s="42"/>
    </row>
    <row r="1008" spans="3:6" s="35" customFormat="1" x14ac:dyDescent="0.2">
      <c r="C1008" s="42"/>
      <c r="F1008" s="42"/>
    </row>
    <row r="1009" spans="3:6" s="35" customFormat="1" x14ac:dyDescent="0.2">
      <c r="C1009" s="42"/>
      <c r="F1009" s="42"/>
    </row>
    <row r="1010" spans="3:6" s="35" customFormat="1" x14ac:dyDescent="0.2">
      <c r="C1010" s="42"/>
      <c r="F1010" s="42"/>
    </row>
    <row r="1011" spans="3:6" s="35" customFormat="1" x14ac:dyDescent="0.2">
      <c r="C1011" s="42"/>
      <c r="F1011" s="42"/>
    </row>
    <row r="1012" spans="3:6" s="35" customFormat="1" x14ac:dyDescent="0.2">
      <c r="C1012" s="42"/>
      <c r="F1012" s="42"/>
    </row>
    <row r="1013" spans="3:6" s="35" customFormat="1" x14ac:dyDescent="0.2">
      <c r="C1013" s="42"/>
      <c r="F1013" s="42"/>
    </row>
    <row r="1014" spans="3:6" s="35" customFormat="1" x14ac:dyDescent="0.2">
      <c r="C1014" s="42"/>
      <c r="F1014" s="42"/>
    </row>
    <row r="1015" spans="3:6" s="35" customFormat="1" x14ac:dyDescent="0.2">
      <c r="C1015" s="42"/>
      <c r="F1015" s="42"/>
    </row>
    <row r="1016" spans="3:6" s="35" customFormat="1" x14ac:dyDescent="0.2">
      <c r="C1016" s="42"/>
      <c r="F1016" s="42"/>
    </row>
    <row r="1017" spans="3:6" s="35" customFormat="1" x14ac:dyDescent="0.2">
      <c r="C1017" s="42"/>
      <c r="F1017" s="42"/>
    </row>
    <row r="1018" spans="3:6" s="35" customFormat="1" x14ac:dyDescent="0.2">
      <c r="C1018" s="42"/>
      <c r="F1018" s="42"/>
    </row>
    <row r="1019" spans="3:6" s="35" customFormat="1" x14ac:dyDescent="0.2">
      <c r="C1019" s="42"/>
      <c r="F1019" s="42"/>
    </row>
    <row r="1020" spans="3:6" s="35" customFormat="1" x14ac:dyDescent="0.2">
      <c r="C1020" s="42"/>
      <c r="F1020" s="42"/>
    </row>
    <row r="1021" spans="3:6" s="35" customFormat="1" x14ac:dyDescent="0.2">
      <c r="C1021" s="42"/>
      <c r="F1021" s="42"/>
    </row>
    <row r="1022" spans="3:6" s="35" customFormat="1" x14ac:dyDescent="0.2">
      <c r="C1022" s="42"/>
      <c r="F1022" s="42"/>
    </row>
    <row r="1023" spans="3:6" s="35" customFormat="1" x14ac:dyDescent="0.2">
      <c r="C1023" s="42"/>
      <c r="F1023" s="42"/>
    </row>
    <row r="1024" spans="3:6" s="35" customFormat="1" x14ac:dyDescent="0.2">
      <c r="C1024" s="42"/>
      <c r="F1024" s="42"/>
    </row>
    <row r="1025" spans="3:6" s="35" customFormat="1" x14ac:dyDescent="0.2">
      <c r="C1025" s="42"/>
      <c r="F1025" s="42"/>
    </row>
    <row r="1026" spans="3:6" s="35" customFormat="1" x14ac:dyDescent="0.2">
      <c r="C1026" s="42"/>
      <c r="F1026" s="42"/>
    </row>
    <row r="1027" spans="3:6" s="35" customFormat="1" x14ac:dyDescent="0.2">
      <c r="C1027" s="42"/>
      <c r="F1027" s="42"/>
    </row>
    <row r="1028" spans="3:6" s="35" customFormat="1" x14ac:dyDescent="0.2">
      <c r="C1028" s="42"/>
      <c r="F1028" s="42"/>
    </row>
    <row r="1029" spans="3:6" s="35" customFormat="1" x14ac:dyDescent="0.2">
      <c r="C1029" s="42"/>
      <c r="F1029" s="42"/>
    </row>
    <row r="1030" spans="3:6" s="35" customFormat="1" x14ac:dyDescent="0.2">
      <c r="C1030" s="42"/>
      <c r="F1030" s="42"/>
    </row>
    <row r="1031" spans="3:6" s="35" customFormat="1" x14ac:dyDescent="0.2">
      <c r="C1031" s="42"/>
      <c r="F1031" s="42"/>
    </row>
    <row r="1032" spans="3:6" s="35" customFormat="1" x14ac:dyDescent="0.2">
      <c r="C1032" s="42"/>
      <c r="F1032" s="42"/>
    </row>
    <row r="1033" spans="3:6" s="35" customFormat="1" x14ac:dyDescent="0.2">
      <c r="C1033" s="42"/>
      <c r="F1033" s="42"/>
    </row>
    <row r="1034" spans="3:6" s="35" customFormat="1" x14ac:dyDescent="0.2">
      <c r="C1034" s="42"/>
      <c r="F1034" s="42"/>
    </row>
    <row r="1035" spans="3:6" s="35" customFormat="1" x14ac:dyDescent="0.2">
      <c r="C1035" s="42"/>
      <c r="F1035" s="42"/>
    </row>
    <row r="1036" spans="3:6" s="35" customFormat="1" x14ac:dyDescent="0.2">
      <c r="C1036" s="42"/>
      <c r="F1036" s="42"/>
    </row>
    <row r="1037" spans="3:6" s="35" customFormat="1" x14ac:dyDescent="0.2">
      <c r="C1037" s="42"/>
      <c r="F1037" s="42"/>
    </row>
    <row r="1038" spans="3:6" s="35" customFormat="1" x14ac:dyDescent="0.2">
      <c r="C1038" s="42"/>
      <c r="F1038" s="42"/>
    </row>
    <row r="1039" spans="3:6" s="35" customFormat="1" x14ac:dyDescent="0.2">
      <c r="C1039" s="42"/>
      <c r="F1039" s="42"/>
    </row>
    <row r="1040" spans="3:6" s="35" customFormat="1" x14ac:dyDescent="0.2">
      <c r="C1040" s="42"/>
      <c r="F1040" s="42"/>
    </row>
    <row r="1041" spans="3:6" s="35" customFormat="1" x14ac:dyDescent="0.2">
      <c r="C1041" s="42"/>
      <c r="F1041" s="42"/>
    </row>
    <row r="1042" spans="3:6" s="35" customFormat="1" x14ac:dyDescent="0.2">
      <c r="C1042" s="42"/>
      <c r="F1042" s="42"/>
    </row>
    <row r="1043" spans="3:6" s="35" customFormat="1" x14ac:dyDescent="0.2">
      <c r="C1043" s="42"/>
      <c r="F1043" s="42"/>
    </row>
    <row r="1044" spans="3:6" s="35" customFormat="1" x14ac:dyDescent="0.2">
      <c r="C1044" s="42"/>
      <c r="F1044" s="42"/>
    </row>
    <row r="1045" spans="3:6" s="35" customFormat="1" x14ac:dyDescent="0.2">
      <c r="C1045" s="42"/>
      <c r="F1045" s="42"/>
    </row>
    <row r="1046" spans="3:6" s="35" customFormat="1" x14ac:dyDescent="0.2">
      <c r="C1046" s="42"/>
      <c r="F1046" s="42"/>
    </row>
    <row r="1047" spans="3:6" s="35" customFormat="1" x14ac:dyDescent="0.2">
      <c r="C1047" s="42"/>
      <c r="F1047" s="42"/>
    </row>
    <row r="1048" spans="3:6" s="35" customFormat="1" x14ac:dyDescent="0.2">
      <c r="C1048" s="42"/>
      <c r="F1048" s="42"/>
    </row>
    <row r="1049" spans="3:6" s="35" customFormat="1" x14ac:dyDescent="0.2">
      <c r="C1049" s="42"/>
      <c r="F1049" s="42"/>
    </row>
    <row r="1050" spans="3:6" s="35" customFormat="1" x14ac:dyDescent="0.2">
      <c r="C1050" s="42"/>
      <c r="F1050" s="42"/>
    </row>
    <row r="1051" spans="3:6" s="35" customFormat="1" x14ac:dyDescent="0.2">
      <c r="C1051" s="42"/>
      <c r="F1051" s="42"/>
    </row>
    <row r="1052" spans="3:6" s="35" customFormat="1" x14ac:dyDescent="0.2">
      <c r="C1052" s="42"/>
      <c r="F1052" s="42"/>
    </row>
    <row r="1053" spans="3:6" s="35" customFormat="1" x14ac:dyDescent="0.2">
      <c r="C1053" s="42"/>
      <c r="F1053" s="42"/>
    </row>
    <row r="1054" spans="3:6" s="35" customFormat="1" x14ac:dyDescent="0.2">
      <c r="C1054" s="42"/>
      <c r="F1054" s="42"/>
    </row>
    <row r="1055" spans="3:6" s="35" customFormat="1" x14ac:dyDescent="0.2">
      <c r="C1055" s="42"/>
      <c r="F1055" s="42"/>
    </row>
    <row r="1056" spans="3:6" s="35" customFormat="1" x14ac:dyDescent="0.2">
      <c r="C1056" s="42"/>
      <c r="F1056" s="42"/>
    </row>
    <row r="1057" spans="3:6" s="35" customFormat="1" x14ac:dyDescent="0.2">
      <c r="C1057" s="42"/>
      <c r="F1057" s="42"/>
    </row>
    <row r="1058" spans="3:6" s="35" customFormat="1" x14ac:dyDescent="0.2">
      <c r="C1058" s="42"/>
      <c r="F1058" s="42"/>
    </row>
    <row r="1059" spans="3:6" s="35" customFormat="1" x14ac:dyDescent="0.2">
      <c r="C1059" s="42"/>
      <c r="F1059" s="42"/>
    </row>
    <row r="1060" spans="3:6" s="35" customFormat="1" x14ac:dyDescent="0.2">
      <c r="C1060" s="42"/>
      <c r="F1060" s="42"/>
    </row>
    <row r="1061" spans="3:6" s="35" customFormat="1" x14ac:dyDescent="0.2">
      <c r="C1061" s="42"/>
      <c r="F1061" s="42"/>
    </row>
    <row r="1062" spans="3:6" s="35" customFormat="1" x14ac:dyDescent="0.2">
      <c r="C1062" s="42"/>
      <c r="F1062" s="42"/>
    </row>
    <row r="1063" spans="3:6" s="35" customFormat="1" x14ac:dyDescent="0.2">
      <c r="C1063" s="42"/>
      <c r="F1063" s="42"/>
    </row>
    <row r="1064" spans="3:6" s="35" customFormat="1" x14ac:dyDescent="0.2">
      <c r="C1064" s="42"/>
      <c r="F1064" s="42"/>
    </row>
    <row r="1065" spans="3:6" s="35" customFormat="1" x14ac:dyDescent="0.2">
      <c r="C1065" s="42"/>
      <c r="F1065" s="42"/>
    </row>
    <row r="1066" spans="3:6" s="35" customFormat="1" x14ac:dyDescent="0.2">
      <c r="C1066" s="42"/>
      <c r="F1066" s="42"/>
    </row>
    <row r="1067" spans="3:6" s="35" customFormat="1" x14ac:dyDescent="0.2">
      <c r="C1067" s="42"/>
      <c r="F1067" s="42"/>
    </row>
    <row r="1068" spans="3:6" s="35" customFormat="1" x14ac:dyDescent="0.2">
      <c r="C1068" s="42"/>
      <c r="F1068" s="42"/>
    </row>
    <row r="1069" spans="3:6" s="35" customFormat="1" x14ac:dyDescent="0.2">
      <c r="C1069" s="42"/>
      <c r="F1069" s="42"/>
    </row>
    <row r="1070" spans="3:6" s="35" customFormat="1" x14ac:dyDescent="0.2">
      <c r="C1070" s="42"/>
      <c r="F1070" s="42"/>
    </row>
    <row r="1071" spans="3:6" s="35" customFormat="1" x14ac:dyDescent="0.2">
      <c r="C1071" s="42"/>
      <c r="F1071" s="42"/>
    </row>
    <row r="1072" spans="3:6" s="35" customFormat="1" x14ac:dyDescent="0.2">
      <c r="C1072" s="42"/>
      <c r="F1072" s="42"/>
    </row>
    <row r="1073" spans="3:6" s="35" customFormat="1" x14ac:dyDescent="0.2">
      <c r="C1073" s="42"/>
      <c r="F1073" s="42"/>
    </row>
    <row r="1074" spans="3:6" s="35" customFormat="1" x14ac:dyDescent="0.2">
      <c r="C1074" s="42"/>
      <c r="F1074" s="42"/>
    </row>
    <row r="1075" spans="3:6" s="35" customFormat="1" x14ac:dyDescent="0.2">
      <c r="C1075" s="42"/>
      <c r="F1075" s="42"/>
    </row>
    <row r="1076" spans="3:6" s="35" customFormat="1" x14ac:dyDescent="0.2">
      <c r="C1076" s="42"/>
      <c r="F1076" s="42"/>
    </row>
    <row r="1077" spans="3:6" s="35" customFormat="1" x14ac:dyDescent="0.2">
      <c r="C1077" s="42"/>
      <c r="F1077" s="42"/>
    </row>
    <row r="1078" spans="3:6" s="35" customFormat="1" x14ac:dyDescent="0.2">
      <c r="C1078" s="42"/>
      <c r="F1078" s="42"/>
    </row>
    <row r="1079" spans="3:6" s="35" customFormat="1" x14ac:dyDescent="0.2">
      <c r="C1079" s="42"/>
      <c r="F1079" s="42"/>
    </row>
    <row r="1080" spans="3:6" s="35" customFormat="1" x14ac:dyDescent="0.2">
      <c r="C1080" s="42"/>
      <c r="F1080" s="42"/>
    </row>
    <row r="1081" spans="3:6" s="35" customFormat="1" x14ac:dyDescent="0.2">
      <c r="C1081" s="42"/>
      <c r="F1081" s="42"/>
    </row>
    <row r="1082" spans="3:6" s="35" customFormat="1" x14ac:dyDescent="0.2">
      <c r="C1082" s="42"/>
      <c r="F1082" s="42"/>
    </row>
    <row r="1083" spans="3:6" s="35" customFormat="1" x14ac:dyDescent="0.2">
      <c r="C1083" s="42"/>
      <c r="F1083" s="42"/>
    </row>
    <row r="1084" spans="3:6" s="35" customFormat="1" x14ac:dyDescent="0.2">
      <c r="C1084" s="42"/>
      <c r="F1084" s="42"/>
    </row>
    <row r="1085" spans="3:6" s="35" customFormat="1" x14ac:dyDescent="0.2">
      <c r="C1085" s="42"/>
      <c r="F1085" s="42"/>
    </row>
    <row r="1086" spans="3:6" s="35" customFormat="1" x14ac:dyDescent="0.2">
      <c r="C1086" s="42"/>
      <c r="F1086" s="42"/>
    </row>
    <row r="1087" spans="3:6" s="35" customFormat="1" x14ac:dyDescent="0.2">
      <c r="C1087" s="42"/>
      <c r="F1087" s="42"/>
    </row>
    <row r="1088" spans="3:6" s="35" customFormat="1" x14ac:dyDescent="0.2">
      <c r="C1088" s="42"/>
      <c r="F1088" s="42"/>
    </row>
    <row r="1089" spans="3:6" s="35" customFormat="1" x14ac:dyDescent="0.2">
      <c r="C1089" s="42"/>
      <c r="F1089" s="42"/>
    </row>
    <row r="1090" spans="3:6" s="35" customFormat="1" x14ac:dyDescent="0.2">
      <c r="C1090" s="42"/>
      <c r="F1090" s="42"/>
    </row>
    <row r="1091" spans="3:6" s="35" customFormat="1" x14ac:dyDescent="0.2">
      <c r="C1091" s="42"/>
      <c r="F1091" s="42"/>
    </row>
    <row r="1092" spans="3:6" s="35" customFormat="1" x14ac:dyDescent="0.2">
      <c r="C1092" s="42"/>
      <c r="F1092" s="42"/>
    </row>
    <row r="1093" spans="3:6" s="35" customFormat="1" x14ac:dyDescent="0.2">
      <c r="C1093" s="42"/>
      <c r="F1093" s="42"/>
    </row>
    <row r="1094" spans="3:6" s="35" customFormat="1" x14ac:dyDescent="0.2">
      <c r="C1094" s="42"/>
      <c r="F1094" s="42"/>
    </row>
    <row r="1095" spans="3:6" s="35" customFormat="1" x14ac:dyDescent="0.2">
      <c r="C1095" s="42"/>
      <c r="F1095" s="42"/>
    </row>
    <row r="1096" spans="3:6" s="35" customFormat="1" x14ac:dyDescent="0.2">
      <c r="C1096" s="42"/>
      <c r="F1096" s="42"/>
    </row>
    <row r="1097" spans="3:6" s="35" customFormat="1" x14ac:dyDescent="0.2">
      <c r="C1097" s="42"/>
      <c r="F1097" s="42"/>
    </row>
    <row r="1098" spans="3:6" s="35" customFormat="1" x14ac:dyDescent="0.2">
      <c r="C1098" s="42"/>
      <c r="F1098" s="42"/>
    </row>
    <row r="1099" spans="3:6" s="35" customFormat="1" x14ac:dyDescent="0.2">
      <c r="C1099" s="42"/>
      <c r="F1099" s="42"/>
    </row>
    <row r="1100" spans="3:6" s="35" customFormat="1" x14ac:dyDescent="0.2">
      <c r="C1100" s="42"/>
      <c r="F1100" s="42"/>
    </row>
    <row r="1101" spans="3:6" s="35" customFormat="1" x14ac:dyDescent="0.2">
      <c r="C1101" s="42"/>
      <c r="F1101" s="42"/>
    </row>
    <row r="1102" spans="3:6" s="35" customFormat="1" x14ac:dyDescent="0.2">
      <c r="C1102" s="42"/>
      <c r="F1102" s="42"/>
    </row>
    <row r="1103" spans="3:6" s="35" customFormat="1" x14ac:dyDescent="0.2">
      <c r="C1103" s="42"/>
      <c r="F1103" s="42"/>
    </row>
    <row r="1104" spans="3:6" s="35" customFormat="1" x14ac:dyDescent="0.2">
      <c r="C1104" s="42"/>
      <c r="F1104" s="42"/>
    </row>
    <row r="1105" spans="3:6" s="35" customFormat="1" x14ac:dyDescent="0.2">
      <c r="C1105" s="42"/>
      <c r="F1105" s="42"/>
    </row>
    <row r="1106" spans="3:6" s="35" customFormat="1" x14ac:dyDescent="0.2">
      <c r="C1106" s="42"/>
      <c r="F1106" s="42"/>
    </row>
    <row r="1107" spans="3:6" s="35" customFormat="1" x14ac:dyDescent="0.2">
      <c r="C1107" s="42"/>
      <c r="F1107" s="42"/>
    </row>
    <row r="1108" spans="3:6" s="35" customFormat="1" x14ac:dyDescent="0.2">
      <c r="C1108" s="42"/>
      <c r="F1108" s="42"/>
    </row>
    <row r="1109" spans="3:6" s="35" customFormat="1" x14ac:dyDescent="0.2">
      <c r="C1109" s="42"/>
      <c r="F1109" s="42"/>
    </row>
    <row r="1110" spans="3:6" s="35" customFormat="1" x14ac:dyDescent="0.2">
      <c r="C1110" s="42"/>
      <c r="F1110" s="42"/>
    </row>
    <row r="1111" spans="3:6" s="35" customFormat="1" x14ac:dyDescent="0.2">
      <c r="C1111" s="42"/>
      <c r="F1111" s="42"/>
    </row>
    <row r="1112" spans="3:6" s="35" customFormat="1" x14ac:dyDescent="0.2">
      <c r="C1112" s="42"/>
      <c r="F1112" s="42"/>
    </row>
    <row r="1113" spans="3:6" s="35" customFormat="1" x14ac:dyDescent="0.2">
      <c r="C1113" s="42"/>
      <c r="F1113" s="42"/>
    </row>
    <row r="1114" spans="3:6" s="35" customFormat="1" x14ac:dyDescent="0.2">
      <c r="C1114" s="42"/>
      <c r="F1114" s="42"/>
    </row>
    <row r="1115" spans="3:6" s="35" customFormat="1" x14ac:dyDescent="0.2">
      <c r="C1115" s="42"/>
      <c r="F1115" s="42"/>
    </row>
    <row r="1116" spans="3:6" s="35" customFormat="1" x14ac:dyDescent="0.2">
      <c r="C1116" s="42"/>
      <c r="F1116" s="42"/>
    </row>
    <row r="1117" spans="3:6" s="35" customFormat="1" x14ac:dyDescent="0.2">
      <c r="C1117" s="42"/>
      <c r="F1117" s="42"/>
    </row>
    <row r="1118" spans="3:6" s="35" customFormat="1" x14ac:dyDescent="0.2">
      <c r="C1118" s="42"/>
      <c r="F1118" s="42"/>
    </row>
    <row r="1119" spans="3:6" s="35" customFormat="1" x14ac:dyDescent="0.2">
      <c r="C1119" s="42"/>
      <c r="F1119" s="42"/>
    </row>
    <row r="1120" spans="3:6" s="35" customFormat="1" x14ac:dyDescent="0.2">
      <c r="C1120" s="42"/>
      <c r="F1120" s="42"/>
    </row>
    <row r="1121" spans="3:6" s="35" customFormat="1" x14ac:dyDescent="0.2">
      <c r="C1121" s="42"/>
      <c r="F1121" s="42"/>
    </row>
    <row r="1122" spans="3:6" s="35" customFormat="1" x14ac:dyDescent="0.2">
      <c r="C1122" s="42"/>
      <c r="F1122" s="42"/>
    </row>
    <row r="1123" spans="3:6" s="35" customFormat="1" x14ac:dyDescent="0.2">
      <c r="C1123" s="42"/>
      <c r="F1123" s="42"/>
    </row>
  </sheetData>
  <mergeCells count="2">
    <mergeCell ref="A474:G474"/>
    <mergeCell ref="A475:G475"/>
  </mergeCells>
  <pageMargins left="0.75" right="0.75" top="1" bottom="1" header="0.5" footer="0.5"/>
  <pageSetup scale="56" orientation="portrait" verticalDpi="300" r:id="rId1"/>
  <headerFooter alignWithMargins="0"/>
  <rowBreaks count="3" manualBreakCount="3">
    <brk id="118" max="12" man="1"/>
    <brk id="232" max="12" man="1"/>
    <brk id="346" max="12" man="1"/>
  </rowBreaks>
  <ignoredErrors>
    <ignoredError sqref="C436 C437:C47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CBA98-9028-49CF-941C-AC742F26516F}">
  <dimension ref="A1:AJ138"/>
  <sheetViews>
    <sheetView workbookViewId="0">
      <pane xSplit="1" ySplit="5" topLeftCell="B6" activePane="bottomRight" state="frozen"/>
      <selection pane="topRight" activeCell="B1" sqref="B1"/>
      <selection pane="bottomLeft" activeCell="A6" sqref="A6"/>
      <selection pane="bottomRight"/>
    </sheetView>
  </sheetViews>
  <sheetFormatPr defaultRowHeight="11.25" x14ac:dyDescent="0.2"/>
  <cols>
    <col min="1" max="1" width="21.42578125" style="8" customWidth="1"/>
    <col min="2" max="17" width="10.140625" style="2" customWidth="1"/>
    <col min="18" max="18" width="11.140625" style="2" customWidth="1"/>
    <col min="19" max="26" width="11.140625" style="2" bestFit="1" customWidth="1"/>
    <col min="27" max="27" width="11.140625" style="8" customWidth="1"/>
    <col min="28" max="28" width="11.28515625" style="2" customWidth="1"/>
    <col min="29" max="33" width="11.140625" style="8" customWidth="1"/>
    <col min="34" max="35" width="9.140625" style="8"/>
    <col min="36" max="36" width="9.5703125" style="8" bestFit="1" customWidth="1"/>
    <col min="37" max="16384" width="9.140625" style="8"/>
  </cols>
  <sheetData>
    <row r="1" spans="1:36" s="9" customFormat="1" x14ac:dyDescent="0.2">
      <c r="A1" s="9" t="s">
        <v>154</v>
      </c>
      <c r="B1" s="4"/>
      <c r="C1" s="4"/>
      <c r="D1" s="4"/>
      <c r="E1" s="4"/>
      <c r="F1" s="4"/>
      <c r="G1" s="4"/>
      <c r="H1" s="4"/>
      <c r="AB1" s="4"/>
      <c r="AD1" s="8"/>
      <c r="AE1" s="8"/>
      <c r="AF1" s="8"/>
      <c r="AG1" s="8"/>
      <c r="AH1" s="8"/>
      <c r="AI1" s="8"/>
      <c r="AJ1" s="8"/>
    </row>
    <row r="2" spans="1:36" x14ac:dyDescent="0.2">
      <c r="AA2" s="2"/>
      <c r="AD2" s="27"/>
      <c r="AE2" s="27"/>
      <c r="AF2" s="27"/>
      <c r="AG2" s="27"/>
      <c r="AH2" s="27"/>
      <c r="AI2" s="27"/>
      <c r="AJ2" s="27"/>
    </row>
    <row r="3" spans="1:36" x14ac:dyDescent="0.2">
      <c r="V3" s="28"/>
      <c r="AA3" s="2"/>
    </row>
    <row r="4" spans="1:36" x14ac:dyDescent="0.2">
      <c r="AA4" s="2"/>
      <c r="AC4" s="2"/>
      <c r="AD4" s="2"/>
      <c r="AE4" s="2"/>
      <c r="AF4" s="2"/>
      <c r="AG4" s="2"/>
      <c r="AH4" s="2"/>
      <c r="AI4" s="2"/>
    </row>
    <row r="5" spans="1:36" x14ac:dyDescent="0.2">
      <c r="A5" s="9" t="s">
        <v>45</v>
      </c>
      <c r="B5" s="32">
        <v>1989</v>
      </c>
      <c r="C5" s="32">
        <v>1990</v>
      </c>
      <c r="D5" s="32">
        <v>1991</v>
      </c>
      <c r="E5" s="32">
        <v>1992</v>
      </c>
      <c r="F5" s="32">
        <v>1993</v>
      </c>
      <c r="G5" s="32">
        <v>1994</v>
      </c>
      <c r="H5" s="32">
        <v>1995</v>
      </c>
      <c r="I5" s="32">
        <v>1996</v>
      </c>
      <c r="J5" s="32">
        <v>1997</v>
      </c>
      <c r="K5" s="32">
        <v>1998</v>
      </c>
      <c r="L5" s="32">
        <v>1999</v>
      </c>
      <c r="M5" s="32">
        <v>2000</v>
      </c>
      <c r="N5" s="32">
        <v>2001</v>
      </c>
      <c r="O5" s="32">
        <v>2002</v>
      </c>
      <c r="P5" s="32">
        <v>2003</v>
      </c>
      <c r="Q5" s="32">
        <v>2004</v>
      </c>
      <c r="R5" s="32">
        <v>2005</v>
      </c>
      <c r="S5" s="32">
        <v>2006</v>
      </c>
      <c r="T5" s="32">
        <v>2007</v>
      </c>
      <c r="U5" s="32">
        <v>2008</v>
      </c>
      <c r="V5" s="32">
        <v>2009</v>
      </c>
      <c r="W5" s="32">
        <v>2010</v>
      </c>
      <c r="X5" s="32">
        <v>2011</v>
      </c>
      <c r="Y5" s="32">
        <v>2012</v>
      </c>
      <c r="Z5" s="32">
        <v>2013</v>
      </c>
      <c r="AA5" s="32">
        <v>2014</v>
      </c>
      <c r="AB5" s="32">
        <v>2015</v>
      </c>
      <c r="AC5" s="32">
        <v>2016</v>
      </c>
      <c r="AD5" s="32">
        <v>2017</v>
      </c>
      <c r="AE5" s="32">
        <v>2018</v>
      </c>
      <c r="AF5" s="32">
        <v>2019</v>
      </c>
      <c r="AG5" s="32">
        <v>2020</v>
      </c>
      <c r="AH5" s="32">
        <v>2021</v>
      </c>
      <c r="AI5" s="9">
        <v>2022</v>
      </c>
      <c r="AJ5" s="9">
        <v>2023</v>
      </c>
    </row>
    <row r="6" spans="1:36" x14ac:dyDescent="0.2">
      <c r="A6" s="9" t="s">
        <v>1</v>
      </c>
      <c r="B6" s="4">
        <v>35049.699999999997</v>
      </c>
      <c r="C6" s="4">
        <v>34944.199999999997</v>
      </c>
      <c r="D6" s="4">
        <v>41845.9</v>
      </c>
      <c r="E6" s="4">
        <v>51995</v>
      </c>
      <c r="F6" s="4">
        <v>60617.1</v>
      </c>
      <c r="G6" s="4">
        <v>55895.8</v>
      </c>
      <c r="H6" s="4">
        <v>40186.1</v>
      </c>
      <c r="I6" s="4">
        <v>68306.7</v>
      </c>
      <c r="J6" s="4">
        <v>75949.5</v>
      </c>
      <c r="K6" s="4">
        <v>60038.5</v>
      </c>
      <c r="L6" s="4">
        <v>82789.5</v>
      </c>
      <c r="M6" s="4">
        <v>90056.2</v>
      </c>
      <c r="N6" s="4">
        <v>65700.3</v>
      </c>
      <c r="O6" s="4">
        <v>91907.4</v>
      </c>
      <c r="P6" s="4">
        <v>90906.1</v>
      </c>
      <c r="Q6" s="4">
        <v>80994.2</v>
      </c>
      <c r="R6" s="4">
        <v>105676.7</v>
      </c>
      <c r="S6" s="4">
        <v>125939.3</v>
      </c>
      <c r="T6" s="4">
        <v>105675.8</v>
      </c>
      <c r="U6" s="4">
        <v>104984.3</v>
      </c>
      <c r="V6" s="4">
        <v>95475.1</v>
      </c>
      <c r="W6" s="4">
        <v>113930.1</v>
      </c>
      <c r="X6" s="4">
        <v>130764.5</v>
      </c>
      <c r="Y6" s="4">
        <v>141016.29999999999</v>
      </c>
      <c r="Z6" s="4">
        <v>153102</v>
      </c>
      <c r="AA6" s="4">
        <v>165776.9</v>
      </c>
      <c r="AB6" s="4">
        <v>175242.9</v>
      </c>
      <c r="AC6" s="4">
        <v>166441.9</v>
      </c>
      <c r="AD6" s="4">
        <v>202415.1</v>
      </c>
      <c r="AE6" s="4">
        <v>186935</v>
      </c>
      <c r="AF6" s="4">
        <v>178963.9</v>
      </c>
      <c r="AG6" s="4">
        <v>196507.4</v>
      </c>
      <c r="AH6" s="4">
        <v>219845</v>
      </c>
      <c r="AI6" s="4">
        <v>205508</v>
      </c>
      <c r="AJ6" s="31">
        <v>199333.8</v>
      </c>
    </row>
    <row r="7" spans="1:36" x14ac:dyDescent="0.2">
      <c r="A7" s="8" t="s">
        <v>4</v>
      </c>
      <c r="B7" s="2">
        <v>0</v>
      </c>
      <c r="C7" s="2">
        <v>0</v>
      </c>
      <c r="D7" s="2">
        <v>0</v>
      </c>
      <c r="E7" s="2">
        <v>0</v>
      </c>
      <c r="F7" s="2">
        <v>0</v>
      </c>
      <c r="G7" s="2">
        <v>0</v>
      </c>
      <c r="H7" s="2">
        <v>0</v>
      </c>
      <c r="I7" s="2">
        <v>623.5</v>
      </c>
      <c r="J7" s="2">
        <v>1763.4</v>
      </c>
      <c r="K7" s="2">
        <v>439.8</v>
      </c>
      <c r="L7" s="2">
        <v>37.200000000000003</v>
      </c>
      <c r="M7" s="2">
        <v>0</v>
      </c>
      <c r="N7" s="2">
        <v>20</v>
      </c>
      <c r="O7" s="2">
        <v>2465.1999999999998</v>
      </c>
      <c r="P7" s="2">
        <v>4645.3999999999996</v>
      </c>
      <c r="Q7" s="2">
        <v>6948.3</v>
      </c>
      <c r="R7" s="2">
        <v>7632.3</v>
      </c>
      <c r="S7" s="2">
        <v>11089.7</v>
      </c>
      <c r="T7" s="2">
        <v>7670.5</v>
      </c>
      <c r="U7" s="2">
        <v>13648.1</v>
      </c>
      <c r="V7" s="2">
        <v>13137.1</v>
      </c>
      <c r="W7" s="2">
        <v>18461.599999999999</v>
      </c>
      <c r="X7" s="2">
        <v>26911.7</v>
      </c>
      <c r="Y7" s="2">
        <v>21453.9</v>
      </c>
      <c r="Z7" s="2">
        <v>25867</v>
      </c>
      <c r="AA7" s="2">
        <v>20290</v>
      </c>
      <c r="AB7" s="2">
        <v>36123.199999999997</v>
      </c>
      <c r="AC7" s="2">
        <v>29364.400000000001</v>
      </c>
      <c r="AD7" s="2">
        <v>45143.5</v>
      </c>
      <c r="AE7" s="2">
        <v>44200.4</v>
      </c>
      <c r="AF7" s="2">
        <v>49656.6</v>
      </c>
      <c r="AG7" s="2">
        <v>37578.199999999997</v>
      </c>
      <c r="AH7" s="2">
        <v>56580.800000000003</v>
      </c>
      <c r="AI7" s="2">
        <v>67528.100000000006</v>
      </c>
      <c r="AJ7" s="2">
        <v>77127.7</v>
      </c>
    </row>
    <row r="8" spans="1:36" x14ac:dyDescent="0.2">
      <c r="A8" s="8" t="s">
        <v>3</v>
      </c>
      <c r="B8" s="2">
        <v>4746.3999999999996</v>
      </c>
      <c r="C8" s="2">
        <v>8816.9</v>
      </c>
      <c r="D8" s="2">
        <v>9268.7000000000007</v>
      </c>
      <c r="E8" s="2">
        <v>14129.1</v>
      </c>
      <c r="F8" s="2">
        <v>16338.2</v>
      </c>
      <c r="G8" s="2">
        <v>18301.900000000001</v>
      </c>
      <c r="H8" s="2">
        <v>12531</v>
      </c>
      <c r="I8" s="2">
        <v>30993.200000000001</v>
      </c>
      <c r="J8" s="2">
        <v>48582.6</v>
      </c>
      <c r="K8" s="2">
        <v>31524.9</v>
      </c>
      <c r="L8" s="2">
        <v>41544.199999999997</v>
      </c>
      <c r="M8" s="2">
        <v>45009.7</v>
      </c>
      <c r="N8" s="2">
        <v>20471.8</v>
      </c>
      <c r="O8" s="2">
        <v>8691.6</v>
      </c>
      <c r="P8" s="2">
        <v>4424.8</v>
      </c>
      <c r="Q8" s="2">
        <v>3619.7</v>
      </c>
      <c r="R8" s="2">
        <v>22776.1</v>
      </c>
      <c r="S8" s="2">
        <v>28877.7</v>
      </c>
      <c r="T8" s="2">
        <v>20378.7</v>
      </c>
      <c r="U8" s="2">
        <v>10042.9</v>
      </c>
      <c r="V8" s="2">
        <v>10898.6</v>
      </c>
      <c r="W8" s="2">
        <v>17413.8</v>
      </c>
      <c r="X8" s="2">
        <v>33501.9</v>
      </c>
      <c r="Y8" s="2">
        <v>42482.5</v>
      </c>
      <c r="Z8" s="2">
        <v>44221.2</v>
      </c>
      <c r="AA8" s="2">
        <v>36888</v>
      </c>
      <c r="AB8" s="2">
        <v>27080.6</v>
      </c>
      <c r="AC8" s="2">
        <v>34708.400000000001</v>
      </c>
      <c r="AD8" s="2">
        <v>35377.9</v>
      </c>
      <c r="AE8" s="2">
        <v>36218.699999999997</v>
      </c>
      <c r="AF8" s="2">
        <v>36468.1</v>
      </c>
      <c r="AG8" s="2">
        <v>39805.199999999997</v>
      </c>
      <c r="AH8" s="2">
        <v>43244.800000000003</v>
      </c>
      <c r="AI8" s="2">
        <v>42493.4</v>
      </c>
      <c r="AJ8" s="2">
        <v>45315</v>
      </c>
    </row>
    <row r="9" spans="1:36" x14ac:dyDescent="0.2">
      <c r="A9" s="8" t="s">
        <v>5</v>
      </c>
      <c r="B9" s="2">
        <v>191.7</v>
      </c>
      <c r="C9" s="2">
        <v>84</v>
      </c>
      <c r="D9" s="2">
        <v>0</v>
      </c>
      <c r="E9" s="2">
        <v>0</v>
      </c>
      <c r="F9" s="2">
        <v>0</v>
      </c>
      <c r="G9" s="2">
        <v>0</v>
      </c>
      <c r="H9" s="2">
        <v>0</v>
      </c>
      <c r="I9" s="2">
        <v>0</v>
      </c>
      <c r="J9" s="2">
        <v>0</v>
      </c>
      <c r="K9" s="2">
        <v>0</v>
      </c>
      <c r="L9" s="2">
        <v>0</v>
      </c>
      <c r="M9" s="2">
        <v>154.30000000000001</v>
      </c>
      <c r="N9" s="2">
        <v>145.5</v>
      </c>
      <c r="O9" s="2">
        <v>5363.4</v>
      </c>
      <c r="P9" s="2">
        <v>7297.4</v>
      </c>
      <c r="Q9" s="2">
        <v>3690.4</v>
      </c>
      <c r="R9" s="2">
        <v>3783</v>
      </c>
      <c r="S9" s="2">
        <v>10806.2</v>
      </c>
      <c r="T9" s="2">
        <v>12102.8</v>
      </c>
      <c r="U9" s="2">
        <v>13597.8</v>
      </c>
      <c r="V9" s="2">
        <v>17709.2</v>
      </c>
      <c r="W9" s="2">
        <v>10036.1</v>
      </c>
      <c r="X9" s="2">
        <v>14981.3</v>
      </c>
      <c r="Y9" s="2">
        <v>11303.3</v>
      </c>
      <c r="Z9" s="2">
        <v>11676.6</v>
      </c>
      <c r="AA9" s="2">
        <v>19248.599999999999</v>
      </c>
      <c r="AB9" s="2">
        <v>15440.4</v>
      </c>
      <c r="AC9" s="2">
        <v>19062.3</v>
      </c>
      <c r="AD9" s="2">
        <v>24030.6</v>
      </c>
      <c r="AE9" s="2">
        <v>23603.5</v>
      </c>
      <c r="AF9" s="2">
        <v>23913</v>
      </c>
      <c r="AG9" s="2">
        <v>34198.400000000001</v>
      </c>
      <c r="AH9" s="2">
        <v>34492.699999999997</v>
      </c>
      <c r="AI9" s="2">
        <v>27823.9</v>
      </c>
      <c r="AJ9" s="2">
        <v>22597.9</v>
      </c>
    </row>
    <row r="10" spans="1:36" x14ac:dyDescent="0.2">
      <c r="A10" s="8" t="s">
        <v>2</v>
      </c>
      <c r="B10" s="2">
        <v>0</v>
      </c>
      <c r="C10" s="2">
        <v>0</v>
      </c>
      <c r="D10" s="2">
        <v>0</v>
      </c>
      <c r="E10" s="2">
        <v>0</v>
      </c>
      <c r="F10" s="2">
        <v>0</v>
      </c>
      <c r="G10" s="2">
        <v>20.399999999999999</v>
      </c>
      <c r="H10" s="2">
        <v>79.2</v>
      </c>
      <c r="I10" s="2">
        <v>717.3</v>
      </c>
      <c r="J10" s="2">
        <v>908.4</v>
      </c>
      <c r="K10" s="2">
        <v>2939.8</v>
      </c>
      <c r="L10" s="2">
        <v>1525</v>
      </c>
      <c r="M10" s="2">
        <v>1902.4</v>
      </c>
      <c r="N10" s="2">
        <v>5750.5</v>
      </c>
      <c r="O10" s="2">
        <v>14355.8</v>
      </c>
      <c r="P10" s="2">
        <v>7979.4</v>
      </c>
      <c r="Q10" s="2">
        <v>9792</v>
      </c>
      <c r="R10" s="2">
        <v>13581.8</v>
      </c>
      <c r="S10" s="2">
        <v>13262.6</v>
      </c>
      <c r="T10" s="2">
        <v>15706.8</v>
      </c>
      <c r="U10" s="2">
        <v>19378.400000000001</v>
      </c>
      <c r="V10" s="2">
        <v>17429.900000000001</v>
      </c>
      <c r="W10" s="2">
        <v>20737.8</v>
      </c>
      <c r="X10" s="2">
        <v>27826</v>
      </c>
      <c r="Y10" s="2">
        <v>20700</v>
      </c>
      <c r="Z10" s="2">
        <v>33585.800000000003</v>
      </c>
      <c r="AA10" s="2">
        <v>47106.9</v>
      </c>
      <c r="AB10" s="2">
        <v>36973.1</v>
      </c>
      <c r="AC10" s="2">
        <v>38494.300000000003</v>
      </c>
      <c r="AD10" s="2">
        <v>36287.800000000003</v>
      </c>
      <c r="AE10" s="2">
        <v>39156.199999999997</v>
      </c>
      <c r="AF10" s="2">
        <v>36979.800000000003</v>
      </c>
      <c r="AG10" s="2">
        <v>50669.1</v>
      </c>
      <c r="AH10" s="2">
        <v>55514.5</v>
      </c>
      <c r="AI10" s="2">
        <v>14414.3</v>
      </c>
      <c r="AJ10" s="2">
        <v>12544.3</v>
      </c>
    </row>
    <row r="11" spans="1:36" x14ac:dyDescent="0.2">
      <c r="A11" s="8" t="s">
        <v>9</v>
      </c>
      <c r="B11" s="2">
        <v>2968.8</v>
      </c>
      <c r="C11" s="2">
        <v>7340.4</v>
      </c>
      <c r="D11" s="2">
        <v>3558.6</v>
      </c>
      <c r="E11" s="2">
        <v>2148.5</v>
      </c>
      <c r="F11" s="2">
        <v>2160.3000000000002</v>
      </c>
      <c r="G11" s="2">
        <v>2404.3000000000002</v>
      </c>
      <c r="H11" s="2">
        <v>2549.1999999999998</v>
      </c>
      <c r="I11" s="2">
        <v>5488.1</v>
      </c>
      <c r="J11" s="2">
        <v>6625</v>
      </c>
      <c r="K11" s="2">
        <v>3452.7</v>
      </c>
      <c r="L11" s="2">
        <v>3396.5</v>
      </c>
      <c r="M11" s="2">
        <v>2075.8000000000002</v>
      </c>
      <c r="N11" s="2">
        <v>4241.5</v>
      </c>
      <c r="O11" s="2">
        <v>11544.1</v>
      </c>
      <c r="P11" s="2">
        <v>7350.5</v>
      </c>
      <c r="Q11" s="2">
        <v>3253.8</v>
      </c>
      <c r="R11" s="2">
        <v>1452.3</v>
      </c>
      <c r="S11" s="2">
        <v>2579.8000000000002</v>
      </c>
      <c r="T11" s="2">
        <v>3192</v>
      </c>
      <c r="U11" s="2">
        <v>1411.5</v>
      </c>
      <c r="V11" s="2">
        <v>1625</v>
      </c>
      <c r="W11" s="2">
        <v>3325.2</v>
      </c>
      <c r="X11" s="2">
        <v>2845.6</v>
      </c>
      <c r="Y11" s="2">
        <v>6178.8</v>
      </c>
      <c r="Z11" s="2">
        <v>5647.9</v>
      </c>
      <c r="AA11" s="2">
        <v>7254.2</v>
      </c>
      <c r="AB11" s="2">
        <v>5364.1</v>
      </c>
      <c r="AC11" s="2">
        <v>4556.6000000000004</v>
      </c>
      <c r="AD11" s="2">
        <v>4783.2</v>
      </c>
      <c r="AE11" s="2">
        <v>3303.1</v>
      </c>
      <c r="AF11" s="2">
        <v>3239.1</v>
      </c>
      <c r="AG11" s="2">
        <v>3465.4</v>
      </c>
      <c r="AH11" s="2">
        <v>4124.8</v>
      </c>
      <c r="AI11" s="2">
        <v>11781.8</v>
      </c>
      <c r="AJ11" s="2">
        <v>6947</v>
      </c>
    </row>
    <row r="12" spans="1:36" x14ac:dyDescent="0.2">
      <c r="A12" s="8" t="s">
        <v>8</v>
      </c>
      <c r="B12" s="2">
        <v>0</v>
      </c>
      <c r="C12" s="2">
        <v>40.4</v>
      </c>
      <c r="D12" s="2">
        <v>20.100000000000001</v>
      </c>
      <c r="E12" s="2">
        <v>20.7</v>
      </c>
      <c r="F12" s="2">
        <v>0</v>
      </c>
      <c r="G12" s="2">
        <v>0</v>
      </c>
      <c r="H12" s="2">
        <v>0</v>
      </c>
      <c r="I12" s="2">
        <v>379.1</v>
      </c>
      <c r="J12" s="2">
        <v>303.5</v>
      </c>
      <c r="K12" s="2">
        <v>98.3</v>
      </c>
      <c r="L12" s="2">
        <v>151</v>
      </c>
      <c r="M12" s="2">
        <v>60</v>
      </c>
      <c r="N12" s="2">
        <v>2477.8000000000002</v>
      </c>
      <c r="O12" s="2">
        <v>5968.2</v>
      </c>
      <c r="P12" s="2">
        <v>5308.2</v>
      </c>
      <c r="Q12" s="2">
        <v>3136.7</v>
      </c>
      <c r="R12" s="2">
        <v>4010.3</v>
      </c>
      <c r="S12" s="2">
        <v>1524.9</v>
      </c>
      <c r="T12" s="2">
        <v>1893.2</v>
      </c>
      <c r="U12" s="2">
        <v>227.3</v>
      </c>
      <c r="V12" s="2">
        <v>19.3</v>
      </c>
      <c r="W12" s="2">
        <v>851.9</v>
      </c>
      <c r="X12" s="2">
        <v>7083</v>
      </c>
      <c r="Y12" s="2">
        <v>10877.1</v>
      </c>
      <c r="Z12" s="2">
        <v>8710</v>
      </c>
      <c r="AA12" s="2">
        <v>5362.2</v>
      </c>
      <c r="AB12" s="2">
        <v>7243.2</v>
      </c>
      <c r="AC12" s="2">
        <v>1767.2</v>
      </c>
      <c r="AD12" s="2">
        <v>4024.9</v>
      </c>
      <c r="AE12" s="2">
        <v>1325.8</v>
      </c>
      <c r="AF12" s="2">
        <v>1362.2</v>
      </c>
      <c r="AG12" s="2">
        <v>4063</v>
      </c>
      <c r="AH12" s="2">
        <v>4228.7</v>
      </c>
      <c r="AI12" s="2">
        <v>8549.7999999999993</v>
      </c>
      <c r="AJ12" s="2">
        <v>6167.3</v>
      </c>
    </row>
    <row r="13" spans="1:36" x14ac:dyDescent="0.2">
      <c r="A13" s="8" t="s">
        <v>12</v>
      </c>
      <c r="B13" s="2">
        <v>0</v>
      </c>
      <c r="C13" s="2">
        <v>0</v>
      </c>
      <c r="D13" s="2">
        <v>0</v>
      </c>
      <c r="E13" s="2">
        <v>0</v>
      </c>
      <c r="F13" s="2">
        <v>3</v>
      </c>
      <c r="G13" s="2">
        <v>5.8</v>
      </c>
      <c r="H13" s="2">
        <v>0</v>
      </c>
      <c r="I13" s="2">
        <v>0</v>
      </c>
      <c r="J13" s="2">
        <v>5</v>
      </c>
      <c r="K13" s="2">
        <v>0</v>
      </c>
      <c r="L13" s="2">
        <v>3.8</v>
      </c>
      <c r="M13" s="2">
        <v>12.3</v>
      </c>
      <c r="N13" s="2">
        <v>70.5</v>
      </c>
      <c r="O13" s="2">
        <v>1762.8</v>
      </c>
      <c r="P13" s="2">
        <v>2223.4</v>
      </c>
      <c r="Q13" s="2">
        <v>621.9</v>
      </c>
      <c r="R13" s="2">
        <v>224.6</v>
      </c>
      <c r="S13" s="2">
        <v>57.3</v>
      </c>
      <c r="T13" s="2">
        <v>167.1</v>
      </c>
      <c r="U13" s="2">
        <v>53.7</v>
      </c>
      <c r="V13" s="2">
        <v>72.900000000000006</v>
      </c>
      <c r="W13" s="2">
        <v>37</v>
      </c>
      <c r="X13" s="2">
        <v>182.6</v>
      </c>
      <c r="Y13" s="2">
        <v>1072.9000000000001</v>
      </c>
      <c r="Z13" s="2">
        <v>1897.2</v>
      </c>
      <c r="AA13" s="2">
        <v>2581.3000000000002</v>
      </c>
      <c r="AB13" s="2">
        <v>5194.8999999999996</v>
      </c>
      <c r="AC13" s="2">
        <v>1852.2</v>
      </c>
      <c r="AD13" s="2">
        <v>2392.6999999999998</v>
      </c>
      <c r="AE13" s="2">
        <v>2248.3000000000002</v>
      </c>
      <c r="AF13" s="2">
        <v>826.4</v>
      </c>
      <c r="AG13" s="2">
        <v>1061.9000000000001</v>
      </c>
      <c r="AH13" s="2">
        <v>2268.1999999999998</v>
      </c>
      <c r="AI13" s="2">
        <v>6596.8</v>
      </c>
      <c r="AJ13" s="2">
        <v>5185.8</v>
      </c>
    </row>
    <row r="14" spans="1:36" x14ac:dyDescent="0.2">
      <c r="A14" s="8" t="s">
        <v>6</v>
      </c>
      <c r="B14" s="2">
        <v>0</v>
      </c>
      <c r="C14" s="2">
        <v>0</v>
      </c>
      <c r="D14" s="2">
        <v>0</v>
      </c>
      <c r="E14" s="2">
        <v>0</v>
      </c>
      <c r="F14" s="2">
        <v>0</v>
      </c>
      <c r="G14" s="2">
        <v>0</v>
      </c>
      <c r="H14" s="2">
        <v>0</v>
      </c>
      <c r="I14" s="2">
        <v>0</v>
      </c>
      <c r="J14" s="2">
        <v>1</v>
      </c>
      <c r="K14" s="2">
        <v>0</v>
      </c>
      <c r="L14" s="2">
        <v>1.2</v>
      </c>
      <c r="M14" s="2">
        <v>22.8</v>
      </c>
      <c r="N14" s="2">
        <v>0</v>
      </c>
      <c r="O14" s="2">
        <v>572.9</v>
      </c>
      <c r="P14" s="2">
        <v>2225.6999999999998</v>
      </c>
      <c r="Q14" s="2">
        <v>1595.7</v>
      </c>
      <c r="R14" s="2">
        <v>336.8</v>
      </c>
      <c r="S14" s="2">
        <v>1134.2</v>
      </c>
      <c r="T14" s="2">
        <v>501.6</v>
      </c>
      <c r="U14" s="2">
        <v>83.8</v>
      </c>
      <c r="V14" s="2">
        <v>635.1</v>
      </c>
      <c r="W14" s="2">
        <v>440</v>
      </c>
      <c r="X14" s="2">
        <v>453.4</v>
      </c>
      <c r="Y14" s="2">
        <v>1301.5999999999999</v>
      </c>
      <c r="Z14" s="2">
        <v>3307.6</v>
      </c>
      <c r="AA14" s="2">
        <v>8876.2999999999993</v>
      </c>
      <c r="AB14" s="2">
        <v>11411.4</v>
      </c>
      <c r="AC14" s="2">
        <v>11086.1</v>
      </c>
      <c r="AD14" s="2">
        <v>19362.5</v>
      </c>
      <c r="AE14" s="2">
        <v>8324.4</v>
      </c>
      <c r="AF14" s="2">
        <v>8738.5</v>
      </c>
      <c r="AG14" s="2">
        <v>11084.1</v>
      </c>
      <c r="AH14" s="2">
        <v>5952.9</v>
      </c>
      <c r="AI14" s="2">
        <v>4351.7</v>
      </c>
      <c r="AJ14" s="2">
        <v>4074.9</v>
      </c>
    </row>
    <row r="15" spans="1:36" x14ac:dyDescent="0.2">
      <c r="A15" s="8" t="s">
        <v>7</v>
      </c>
      <c r="B15" s="2">
        <v>12421.6</v>
      </c>
      <c r="C15" s="2">
        <v>3454.2</v>
      </c>
      <c r="D15" s="2">
        <v>6424.9</v>
      </c>
      <c r="E15" s="2">
        <v>7623.9</v>
      </c>
      <c r="F15" s="2">
        <v>5431.3</v>
      </c>
      <c r="G15" s="2">
        <v>4648.1000000000004</v>
      </c>
      <c r="H15" s="2">
        <v>12026.3</v>
      </c>
      <c r="I15" s="2">
        <v>8001.2</v>
      </c>
      <c r="J15" s="2">
        <v>3940.9</v>
      </c>
      <c r="K15" s="2">
        <v>7049.9</v>
      </c>
      <c r="L15" s="2">
        <v>12084.5</v>
      </c>
      <c r="M15" s="2">
        <v>12959.9</v>
      </c>
      <c r="N15" s="2">
        <v>10563.7</v>
      </c>
      <c r="O15" s="2">
        <v>19617.2</v>
      </c>
      <c r="P15" s="2">
        <v>11607.1</v>
      </c>
      <c r="Q15" s="2">
        <v>10171.700000000001</v>
      </c>
      <c r="R15" s="2">
        <v>10252.1</v>
      </c>
      <c r="S15" s="2">
        <v>11576</v>
      </c>
      <c r="T15" s="2">
        <v>13960.7</v>
      </c>
      <c r="U15" s="2">
        <v>17305.3</v>
      </c>
      <c r="V15" s="2">
        <v>8302.5</v>
      </c>
      <c r="W15" s="2">
        <v>11053.4</v>
      </c>
      <c r="X15" s="2">
        <v>7148.2</v>
      </c>
      <c r="Y15" s="2">
        <v>15971</v>
      </c>
      <c r="Z15" s="2">
        <v>9385.5</v>
      </c>
      <c r="AA15" s="2">
        <v>5612.4</v>
      </c>
      <c r="AB15" s="2">
        <v>8233.9</v>
      </c>
      <c r="AC15" s="2">
        <v>13509.8</v>
      </c>
      <c r="AD15" s="2">
        <v>15762.1</v>
      </c>
      <c r="AE15" s="2">
        <v>15220.7</v>
      </c>
      <c r="AF15" s="2">
        <v>7871.7</v>
      </c>
      <c r="AG15" s="2">
        <v>4143.3999999999996</v>
      </c>
      <c r="AH15" s="2">
        <v>2991.6</v>
      </c>
      <c r="AI15" s="2">
        <v>5773.7</v>
      </c>
      <c r="AJ15" s="2">
        <v>3383.3</v>
      </c>
    </row>
    <row r="16" spans="1:36" x14ac:dyDescent="0.2">
      <c r="A16" s="8" t="s">
        <v>13</v>
      </c>
      <c r="B16" s="2">
        <v>1.2</v>
      </c>
      <c r="C16" s="2">
        <v>2</v>
      </c>
      <c r="D16" s="2">
        <v>5.0999999999999996</v>
      </c>
      <c r="E16" s="2">
        <v>4.0999999999999996</v>
      </c>
      <c r="F16" s="2">
        <v>0</v>
      </c>
      <c r="G16" s="2">
        <v>0</v>
      </c>
      <c r="H16" s="2">
        <v>0</v>
      </c>
      <c r="I16" s="2">
        <v>0</v>
      </c>
      <c r="J16" s="2">
        <v>0</v>
      </c>
      <c r="K16" s="2">
        <v>0</v>
      </c>
      <c r="L16" s="2">
        <v>0</v>
      </c>
      <c r="M16" s="2">
        <v>160.6</v>
      </c>
      <c r="N16" s="2">
        <v>1301.5</v>
      </c>
      <c r="O16" s="2">
        <v>4445</v>
      </c>
      <c r="P16" s="2">
        <v>798.9</v>
      </c>
      <c r="Q16" s="2">
        <v>769.1</v>
      </c>
      <c r="R16" s="2">
        <v>518.1</v>
      </c>
      <c r="S16" s="2">
        <v>1795.4</v>
      </c>
      <c r="T16" s="2">
        <v>789.5</v>
      </c>
      <c r="U16" s="2">
        <v>955.8</v>
      </c>
      <c r="V16" s="2">
        <v>1847.1</v>
      </c>
      <c r="W16" s="2">
        <v>1699</v>
      </c>
      <c r="X16" s="2">
        <v>1636.6</v>
      </c>
      <c r="Y16" s="2">
        <v>258.10000000000002</v>
      </c>
      <c r="Z16" s="2">
        <v>846</v>
      </c>
      <c r="AA16" s="2">
        <v>3458</v>
      </c>
      <c r="AB16" s="2">
        <v>10753</v>
      </c>
      <c r="AC16" s="2">
        <v>4237.6000000000004</v>
      </c>
      <c r="AD16" s="2">
        <v>4490.2</v>
      </c>
      <c r="AE16" s="2">
        <v>4639.2</v>
      </c>
      <c r="AF16" s="2">
        <v>1578.6</v>
      </c>
      <c r="AG16" s="2">
        <v>1039.0999999999999</v>
      </c>
      <c r="AH16" s="2">
        <v>720.2</v>
      </c>
      <c r="AI16" s="2">
        <v>2190.9</v>
      </c>
      <c r="AJ16" s="2">
        <v>2500.8000000000002</v>
      </c>
    </row>
    <row r="17" spans="1:36" x14ac:dyDescent="0.2">
      <c r="A17" s="8" t="s">
        <v>10</v>
      </c>
      <c r="B17" s="2">
        <v>2.5</v>
      </c>
      <c r="C17" s="2">
        <v>22.7</v>
      </c>
      <c r="D17" s="2">
        <v>12.5</v>
      </c>
      <c r="E17" s="2">
        <v>77.099999999999994</v>
      </c>
      <c r="F17" s="2">
        <v>69.900000000000006</v>
      </c>
      <c r="G17" s="2">
        <v>58.9</v>
      </c>
      <c r="H17" s="2">
        <v>79.2</v>
      </c>
      <c r="I17" s="2">
        <v>154.80000000000001</v>
      </c>
      <c r="J17" s="2">
        <v>60.8</v>
      </c>
      <c r="K17" s="2">
        <v>69.400000000000006</v>
      </c>
      <c r="L17" s="2">
        <v>54.4</v>
      </c>
      <c r="M17" s="2">
        <v>73</v>
      </c>
      <c r="N17" s="2">
        <v>89.1</v>
      </c>
      <c r="O17" s="2">
        <v>42</v>
      </c>
      <c r="P17" s="2">
        <v>194.9</v>
      </c>
      <c r="Q17" s="2">
        <v>114.1</v>
      </c>
      <c r="R17" s="2">
        <v>246.9</v>
      </c>
      <c r="S17" s="2">
        <v>195</v>
      </c>
      <c r="T17" s="2">
        <v>354.7</v>
      </c>
      <c r="U17" s="2">
        <v>649.79999999999995</v>
      </c>
      <c r="V17" s="2">
        <v>1021.8</v>
      </c>
      <c r="W17" s="2">
        <v>1048.3</v>
      </c>
      <c r="X17" s="2">
        <v>965.5</v>
      </c>
      <c r="Y17" s="2">
        <v>965.7</v>
      </c>
      <c r="Z17" s="2">
        <v>1233.5999999999999</v>
      </c>
      <c r="AA17" s="2">
        <v>1625.1</v>
      </c>
      <c r="AB17" s="2">
        <v>1991.5</v>
      </c>
      <c r="AC17" s="2">
        <v>1840.3</v>
      </c>
      <c r="AD17" s="2">
        <v>4200.3999999999996</v>
      </c>
      <c r="AE17" s="2">
        <v>1671.1</v>
      </c>
      <c r="AF17" s="2">
        <v>1659.9</v>
      </c>
      <c r="AG17" s="2">
        <v>1897.5</v>
      </c>
      <c r="AH17" s="2">
        <v>2740</v>
      </c>
      <c r="AI17" s="2">
        <v>2582.1</v>
      </c>
      <c r="AJ17" s="2">
        <v>2154.1</v>
      </c>
    </row>
    <row r="18" spans="1:36" x14ac:dyDescent="0.2">
      <c r="A18" s="8" t="s">
        <v>46</v>
      </c>
      <c r="B18" s="2">
        <v>5.6</v>
      </c>
      <c r="C18" s="2">
        <v>0.7</v>
      </c>
      <c r="D18" s="2">
        <v>1.7</v>
      </c>
      <c r="E18" s="2">
        <v>1.2</v>
      </c>
      <c r="F18" s="2">
        <v>2.6</v>
      </c>
      <c r="G18" s="2">
        <v>3.2</v>
      </c>
      <c r="H18" s="2">
        <v>4.7</v>
      </c>
      <c r="I18" s="2">
        <v>9.6999999999999993</v>
      </c>
      <c r="J18" s="2">
        <v>16.2</v>
      </c>
      <c r="K18" s="2">
        <v>25.3</v>
      </c>
      <c r="L18" s="2">
        <v>17.7</v>
      </c>
      <c r="M18" s="2">
        <v>27.1</v>
      </c>
      <c r="N18" s="2">
        <v>27.3</v>
      </c>
      <c r="O18" s="2">
        <v>44.2</v>
      </c>
      <c r="P18" s="2">
        <v>80.599999999999994</v>
      </c>
      <c r="Q18" s="2">
        <v>759.4</v>
      </c>
      <c r="R18" s="2">
        <v>2408.1999999999998</v>
      </c>
      <c r="S18" s="2">
        <v>310.60000000000002</v>
      </c>
      <c r="T18" s="2">
        <v>752.6</v>
      </c>
      <c r="U18" s="2">
        <v>3983</v>
      </c>
      <c r="V18" s="2">
        <v>5576.2</v>
      </c>
      <c r="W18" s="2">
        <v>1754.9</v>
      </c>
      <c r="X18" s="2">
        <v>903</v>
      </c>
      <c r="Y18" s="2">
        <v>1324.1</v>
      </c>
      <c r="Z18" s="2">
        <v>1826.8</v>
      </c>
      <c r="AA18" s="2">
        <v>2523.5</v>
      </c>
      <c r="AB18" s="2">
        <v>4442.5</v>
      </c>
      <c r="AC18" s="2">
        <v>1580.2</v>
      </c>
      <c r="AD18" s="2">
        <v>1649</v>
      </c>
      <c r="AE18" s="2">
        <v>1679.9</v>
      </c>
      <c r="AF18" s="2">
        <v>1650.5</v>
      </c>
      <c r="AG18" s="2">
        <v>830.6</v>
      </c>
      <c r="AH18" s="2">
        <v>1100.2</v>
      </c>
      <c r="AI18" s="2">
        <v>3125.9</v>
      </c>
      <c r="AJ18" s="2">
        <v>2101.5</v>
      </c>
    </row>
    <row r="19" spans="1:36" x14ac:dyDescent="0.2">
      <c r="A19" s="8" t="s">
        <v>115</v>
      </c>
      <c r="B19" s="2">
        <v>0</v>
      </c>
      <c r="C19" s="2">
        <v>0</v>
      </c>
      <c r="D19" s="2">
        <v>0</v>
      </c>
      <c r="E19" s="2">
        <v>0</v>
      </c>
      <c r="F19" s="2">
        <v>0</v>
      </c>
      <c r="G19" s="2">
        <v>0</v>
      </c>
      <c r="H19" s="2">
        <v>0</v>
      </c>
      <c r="I19" s="2">
        <v>0</v>
      </c>
      <c r="J19" s="2">
        <v>0</v>
      </c>
      <c r="K19" s="2">
        <v>0</v>
      </c>
      <c r="L19" s="2">
        <v>0</v>
      </c>
      <c r="M19" s="2">
        <v>0</v>
      </c>
      <c r="N19" s="2">
        <v>0</v>
      </c>
      <c r="O19" s="2">
        <v>0</v>
      </c>
      <c r="P19" s="2">
        <v>0</v>
      </c>
      <c r="Q19" s="2">
        <v>0</v>
      </c>
      <c r="R19" s="2">
        <v>0</v>
      </c>
      <c r="S19" s="2">
        <v>0</v>
      </c>
      <c r="T19" s="2">
        <v>0</v>
      </c>
      <c r="U19" s="2">
        <v>355.6</v>
      </c>
      <c r="V19" s="2">
        <v>0</v>
      </c>
      <c r="W19" s="2">
        <v>0</v>
      </c>
      <c r="X19" s="2">
        <v>0</v>
      </c>
      <c r="Y19" s="2">
        <v>0</v>
      </c>
      <c r="Z19" s="2">
        <v>0</v>
      </c>
      <c r="AA19" s="2">
        <v>0</v>
      </c>
      <c r="AB19" s="2">
        <v>0</v>
      </c>
      <c r="AC19" s="2">
        <v>0</v>
      </c>
      <c r="AD19" s="2">
        <v>0</v>
      </c>
      <c r="AE19" s="2">
        <v>0</v>
      </c>
      <c r="AF19" s="2">
        <v>0</v>
      </c>
      <c r="AG19" s="2">
        <v>0</v>
      </c>
      <c r="AH19" s="2">
        <v>0</v>
      </c>
      <c r="AI19" s="2">
        <v>717.8</v>
      </c>
      <c r="AJ19" s="2">
        <v>1960.4</v>
      </c>
    </row>
    <row r="20" spans="1:36" x14ac:dyDescent="0.2">
      <c r="A20" s="8" t="s">
        <v>47</v>
      </c>
      <c r="B20" s="2">
        <v>93.1</v>
      </c>
      <c r="C20" s="2">
        <v>1126.2</v>
      </c>
      <c r="D20" s="2">
        <v>58.6</v>
      </c>
      <c r="E20" s="2">
        <v>11.8</v>
      </c>
      <c r="F20" s="2">
        <v>1134.5</v>
      </c>
      <c r="G20" s="2">
        <v>592.9</v>
      </c>
      <c r="H20" s="2">
        <v>32.299999999999997</v>
      </c>
      <c r="I20" s="2">
        <v>1329.6</v>
      </c>
      <c r="J20" s="2">
        <v>1091.4000000000001</v>
      </c>
      <c r="K20" s="2">
        <v>135</v>
      </c>
      <c r="L20" s="2">
        <v>352.7</v>
      </c>
      <c r="M20" s="2">
        <v>92.7</v>
      </c>
      <c r="N20" s="2">
        <v>413</v>
      </c>
      <c r="O20" s="2">
        <v>2328.9</v>
      </c>
      <c r="P20" s="2">
        <v>101.2</v>
      </c>
      <c r="Q20" s="2">
        <v>779.9</v>
      </c>
      <c r="R20" s="2">
        <v>286</v>
      </c>
      <c r="S20" s="2">
        <v>476.7</v>
      </c>
      <c r="T20" s="2">
        <v>156.1</v>
      </c>
      <c r="U20" s="2">
        <v>161.4</v>
      </c>
      <c r="V20" s="2">
        <v>238.5</v>
      </c>
      <c r="W20" s="2">
        <v>86.8</v>
      </c>
      <c r="X20" s="2">
        <v>45</v>
      </c>
      <c r="Y20" s="2">
        <v>75.8</v>
      </c>
      <c r="Z20" s="2">
        <v>38.9</v>
      </c>
      <c r="AA20" s="2">
        <v>65.7</v>
      </c>
      <c r="AB20" s="2">
        <v>65.599999999999994</v>
      </c>
      <c r="AC20" s="2">
        <v>129.30000000000001</v>
      </c>
      <c r="AD20" s="2">
        <v>312.10000000000002</v>
      </c>
      <c r="AE20" s="2">
        <v>553.6</v>
      </c>
      <c r="AF20" s="2">
        <v>675.5</v>
      </c>
      <c r="AG20" s="2">
        <v>518.29999999999995</v>
      </c>
      <c r="AH20" s="2">
        <v>752.8</v>
      </c>
      <c r="AI20" s="2">
        <v>1250.8</v>
      </c>
      <c r="AJ20" s="2">
        <v>1899.5</v>
      </c>
    </row>
    <row r="21" spans="1:36" x14ac:dyDescent="0.2">
      <c r="A21" s="8" t="s">
        <v>11</v>
      </c>
      <c r="B21" s="2">
        <v>2.6</v>
      </c>
      <c r="C21" s="2">
        <v>5.6</v>
      </c>
      <c r="D21" s="2">
        <v>4.8</v>
      </c>
      <c r="E21" s="2">
        <v>2.6</v>
      </c>
      <c r="F21" s="2">
        <v>0</v>
      </c>
      <c r="G21" s="2">
        <v>0</v>
      </c>
      <c r="H21" s="2">
        <v>2.2999999999999998</v>
      </c>
      <c r="I21" s="2">
        <v>2</v>
      </c>
      <c r="J21" s="2">
        <v>0.4</v>
      </c>
      <c r="K21" s="2">
        <v>1.3</v>
      </c>
      <c r="L21" s="2">
        <v>1.2</v>
      </c>
      <c r="M21" s="2">
        <v>1.3</v>
      </c>
      <c r="N21" s="2">
        <v>59.1</v>
      </c>
      <c r="O21" s="2">
        <v>246.7</v>
      </c>
      <c r="P21" s="2">
        <v>31.1</v>
      </c>
      <c r="Q21" s="2">
        <v>26.3</v>
      </c>
      <c r="R21" s="2">
        <v>34.799999999999997</v>
      </c>
      <c r="S21" s="2">
        <v>47</v>
      </c>
      <c r="T21" s="2">
        <v>56.6</v>
      </c>
      <c r="U21" s="2">
        <v>49.1</v>
      </c>
      <c r="V21" s="2">
        <v>105.3</v>
      </c>
      <c r="W21" s="2">
        <v>125.3</v>
      </c>
      <c r="X21" s="2">
        <v>122.1</v>
      </c>
      <c r="Y21" s="2">
        <v>171.8</v>
      </c>
      <c r="Z21" s="2">
        <v>226.3</v>
      </c>
      <c r="AA21" s="2">
        <v>147</v>
      </c>
      <c r="AB21" s="2">
        <v>194.5</v>
      </c>
      <c r="AC21" s="2">
        <v>362.9</v>
      </c>
      <c r="AD21" s="2">
        <v>483.2</v>
      </c>
      <c r="AE21" s="2">
        <v>750.9</v>
      </c>
      <c r="AF21" s="2">
        <v>657.7</v>
      </c>
      <c r="AG21" s="2">
        <v>1211</v>
      </c>
      <c r="AH21" s="2">
        <v>1030.9000000000001</v>
      </c>
      <c r="AI21" s="2">
        <v>1077.5999999999999</v>
      </c>
      <c r="AJ21" s="2">
        <v>935.9</v>
      </c>
    </row>
    <row r="22" spans="1:36" x14ac:dyDescent="0.2">
      <c r="A22" s="8" t="s">
        <v>51</v>
      </c>
      <c r="B22" s="2">
        <v>8.9</v>
      </c>
      <c r="C22" s="2">
        <v>5.6</v>
      </c>
      <c r="D22" s="2">
        <v>4.0999999999999996</v>
      </c>
      <c r="E22" s="2">
        <v>10</v>
      </c>
      <c r="F22" s="2">
        <v>12.4</v>
      </c>
      <c r="G22" s="2">
        <v>9.4</v>
      </c>
      <c r="H22" s="2">
        <v>13.5</v>
      </c>
      <c r="I22" s="2">
        <v>12.5</v>
      </c>
      <c r="J22" s="2">
        <v>28.7</v>
      </c>
      <c r="K22" s="2">
        <v>15.4</v>
      </c>
      <c r="L22" s="2">
        <v>38.700000000000003</v>
      </c>
      <c r="M22" s="2">
        <v>26.5</v>
      </c>
      <c r="N22" s="2">
        <v>43.3</v>
      </c>
      <c r="O22" s="2">
        <v>48.6</v>
      </c>
      <c r="P22" s="2">
        <v>58.7</v>
      </c>
      <c r="Q22" s="2">
        <v>42.6</v>
      </c>
      <c r="R22" s="2">
        <v>45.5</v>
      </c>
      <c r="S22" s="2">
        <v>67.900000000000006</v>
      </c>
      <c r="T22" s="2">
        <v>90.1</v>
      </c>
      <c r="U22" s="2">
        <v>78.599999999999994</v>
      </c>
      <c r="V22" s="2">
        <v>64.099999999999994</v>
      </c>
      <c r="W22" s="2">
        <v>53.2</v>
      </c>
      <c r="X22" s="2">
        <v>52.6</v>
      </c>
      <c r="Y22" s="2">
        <v>57.2</v>
      </c>
      <c r="Z22" s="2">
        <v>93.6</v>
      </c>
      <c r="AA22" s="2">
        <v>80.5</v>
      </c>
      <c r="AB22" s="2">
        <v>90</v>
      </c>
      <c r="AC22" s="2">
        <v>107.9</v>
      </c>
      <c r="AD22" s="2">
        <v>137.1</v>
      </c>
      <c r="AE22" s="2">
        <v>388.3</v>
      </c>
      <c r="AF22" s="2">
        <v>421.7</v>
      </c>
      <c r="AG22" s="2">
        <v>615.6</v>
      </c>
      <c r="AH22" s="2">
        <v>330.1</v>
      </c>
      <c r="AI22" s="2">
        <v>455.8</v>
      </c>
      <c r="AJ22" s="2">
        <v>544.29999999999995</v>
      </c>
    </row>
    <row r="23" spans="1:36" x14ac:dyDescent="0.2">
      <c r="A23" s="8" t="s">
        <v>48</v>
      </c>
      <c r="B23" s="2">
        <v>380.9</v>
      </c>
      <c r="C23" s="2">
        <v>155.19999999999999</v>
      </c>
      <c r="D23" s="2">
        <v>113</v>
      </c>
      <c r="E23" s="2">
        <v>94</v>
      </c>
      <c r="F23" s="2">
        <v>98.2</v>
      </c>
      <c r="G23" s="2">
        <v>98.2</v>
      </c>
      <c r="H23" s="2">
        <v>80.3</v>
      </c>
      <c r="I23" s="2">
        <v>115.2</v>
      </c>
      <c r="J23" s="2">
        <v>99.7</v>
      </c>
      <c r="K23" s="2">
        <v>99.5</v>
      </c>
      <c r="L23" s="2">
        <v>101.5</v>
      </c>
      <c r="M23" s="2">
        <v>102.8</v>
      </c>
      <c r="N23" s="2">
        <v>209.8</v>
      </c>
      <c r="O23" s="2">
        <v>541</v>
      </c>
      <c r="P23" s="2">
        <v>379.8</v>
      </c>
      <c r="Q23" s="2">
        <v>405.8</v>
      </c>
      <c r="R23" s="2">
        <v>215.4</v>
      </c>
      <c r="S23" s="2">
        <v>121.3</v>
      </c>
      <c r="T23" s="2">
        <v>447.3</v>
      </c>
      <c r="U23" s="2">
        <v>357.5</v>
      </c>
      <c r="V23" s="2">
        <v>277.8</v>
      </c>
      <c r="W23" s="2">
        <v>268.5</v>
      </c>
      <c r="X23" s="2">
        <v>204.8</v>
      </c>
      <c r="Y23" s="2">
        <v>303.2</v>
      </c>
      <c r="Z23" s="2">
        <v>450.2</v>
      </c>
      <c r="AA23" s="2">
        <v>348.4</v>
      </c>
      <c r="AB23" s="2">
        <v>576.9</v>
      </c>
      <c r="AC23" s="2">
        <v>904.1</v>
      </c>
      <c r="AD23" s="2">
        <v>889.5</v>
      </c>
      <c r="AE23" s="2">
        <v>862.5</v>
      </c>
      <c r="AF23" s="2">
        <v>879.8</v>
      </c>
      <c r="AG23" s="2">
        <v>905.1</v>
      </c>
      <c r="AH23" s="2">
        <v>660.5</v>
      </c>
      <c r="AI23" s="2">
        <v>412.1</v>
      </c>
      <c r="AJ23" s="8">
        <v>430.9</v>
      </c>
    </row>
    <row r="24" spans="1:36" x14ac:dyDescent="0.2">
      <c r="A24" s="8" t="s">
        <v>52</v>
      </c>
      <c r="B24" s="2">
        <v>1236.9000000000001</v>
      </c>
      <c r="C24" s="2">
        <v>1127.4000000000001</v>
      </c>
      <c r="D24" s="2">
        <v>1182.5999999999999</v>
      </c>
      <c r="E24" s="2">
        <v>1.1000000000000001</v>
      </c>
      <c r="F24" s="2">
        <v>28.2</v>
      </c>
      <c r="G24" s="2">
        <v>1.8</v>
      </c>
      <c r="H24" s="2">
        <v>3.6</v>
      </c>
      <c r="I24" s="2">
        <v>18.600000000000001</v>
      </c>
      <c r="J24" s="2">
        <v>16.8</v>
      </c>
      <c r="K24" s="2">
        <v>18.8</v>
      </c>
      <c r="L24" s="2">
        <v>41.9</v>
      </c>
      <c r="M24" s="2">
        <v>88.6</v>
      </c>
      <c r="N24" s="2">
        <v>611.4</v>
      </c>
      <c r="O24" s="2">
        <v>251.8</v>
      </c>
      <c r="P24" s="2">
        <v>291.8</v>
      </c>
      <c r="Q24" s="2">
        <v>147.69999999999999</v>
      </c>
      <c r="R24" s="2">
        <v>260.10000000000002</v>
      </c>
      <c r="S24" s="2">
        <v>241.4</v>
      </c>
      <c r="T24" s="2">
        <v>141</v>
      </c>
      <c r="U24" s="2">
        <v>73.5</v>
      </c>
      <c r="V24" s="2">
        <v>41.6</v>
      </c>
      <c r="W24" s="2">
        <v>33.1</v>
      </c>
      <c r="X24" s="2">
        <v>32.4</v>
      </c>
      <c r="Y24" s="2">
        <v>17.2</v>
      </c>
      <c r="Z24" s="2">
        <v>42.6</v>
      </c>
      <c r="AA24" s="2">
        <v>48</v>
      </c>
      <c r="AB24" s="2">
        <v>105.4</v>
      </c>
      <c r="AC24" s="2">
        <v>118.4</v>
      </c>
      <c r="AD24" s="2">
        <v>133.5</v>
      </c>
      <c r="AE24" s="2">
        <v>285.7</v>
      </c>
      <c r="AF24" s="2">
        <v>216.1</v>
      </c>
      <c r="AG24" s="2">
        <v>349.7</v>
      </c>
      <c r="AH24" s="2">
        <v>296</v>
      </c>
      <c r="AI24" s="2">
        <v>388.4</v>
      </c>
      <c r="AJ24" s="8">
        <v>382.8</v>
      </c>
    </row>
    <row r="25" spans="1:36" x14ac:dyDescent="0.2">
      <c r="A25" s="8" t="s">
        <v>61</v>
      </c>
      <c r="B25" s="2">
        <v>0</v>
      </c>
      <c r="C25" s="2">
        <v>0</v>
      </c>
      <c r="D25" s="2">
        <v>0</v>
      </c>
      <c r="E25" s="2">
        <v>18</v>
      </c>
      <c r="F25" s="2">
        <v>0</v>
      </c>
      <c r="G25" s="2">
        <v>0</v>
      </c>
      <c r="H25" s="2">
        <v>0</v>
      </c>
      <c r="I25" s="2">
        <v>0</v>
      </c>
      <c r="J25" s="2">
        <v>0.3</v>
      </c>
      <c r="K25" s="2">
        <v>0</v>
      </c>
      <c r="L25" s="2">
        <v>0</v>
      </c>
      <c r="M25" s="2">
        <v>0</v>
      </c>
      <c r="N25" s="2">
        <v>28.3</v>
      </c>
      <c r="O25" s="2">
        <v>0</v>
      </c>
      <c r="P25" s="2">
        <v>0</v>
      </c>
      <c r="Q25" s="2">
        <v>0</v>
      </c>
      <c r="R25" s="2">
        <v>0</v>
      </c>
      <c r="S25" s="2">
        <v>0</v>
      </c>
      <c r="T25" s="2">
        <v>0</v>
      </c>
      <c r="U25" s="2">
        <v>21.6</v>
      </c>
      <c r="V25" s="2">
        <v>0</v>
      </c>
      <c r="W25" s="2">
        <v>0</v>
      </c>
      <c r="X25" s="2">
        <v>0</v>
      </c>
      <c r="Y25" s="2">
        <v>3</v>
      </c>
      <c r="Z25" s="2">
        <v>18</v>
      </c>
      <c r="AA25" s="2">
        <v>0</v>
      </c>
      <c r="AB25" s="2">
        <v>0</v>
      </c>
      <c r="AC25" s="2">
        <v>18.3</v>
      </c>
      <c r="AD25" s="2">
        <v>97.3</v>
      </c>
      <c r="AE25" s="2">
        <v>25</v>
      </c>
      <c r="AF25" s="2">
        <v>24.2</v>
      </c>
      <c r="AG25" s="2">
        <v>18.600000000000001</v>
      </c>
      <c r="AH25" s="2">
        <v>89.7</v>
      </c>
      <c r="AI25" s="2">
        <v>352.8</v>
      </c>
      <c r="AJ25" s="8">
        <v>344.6</v>
      </c>
    </row>
    <row r="26" spans="1:36" x14ac:dyDescent="0.2">
      <c r="A26" s="8" t="s">
        <v>53</v>
      </c>
      <c r="B26" s="2">
        <v>31.4</v>
      </c>
      <c r="C26" s="2">
        <v>33.5</v>
      </c>
      <c r="D26" s="2">
        <v>26.7</v>
      </c>
      <c r="E26" s="2">
        <v>19.100000000000001</v>
      </c>
      <c r="F26" s="2">
        <v>11.9</v>
      </c>
      <c r="G26" s="2">
        <v>12.9</v>
      </c>
      <c r="H26" s="2">
        <v>10.1</v>
      </c>
      <c r="I26" s="2">
        <v>23</v>
      </c>
      <c r="J26" s="2">
        <v>27.4</v>
      </c>
      <c r="K26" s="2">
        <v>32.6</v>
      </c>
      <c r="L26" s="2">
        <v>34</v>
      </c>
      <c r="M26" s="2">
        <v>64.400000000000006</v>
      </c>
      <c r="N26" s="2">
        <v>36.700000000000003</v>
      </c>
      <c r="O26" s="2">
        <v>47.2</v>
      </c>
      <c r="P26" s="2">
        <v>48</v>
      </c>
      <c r="Q26" s="2">
        <v>59.8</v>
      </c>
      <c r="R26" s="2">
        <v>40.700000000000003</v>
      </c>
      <c r="S26" s="2">
        <v>59.3</v>
      </c>
      <c r="T26" s="2">
        <v>112.7</v>
      </c>
      <c r="U26" s="2">
        <v>68.900000000000006</v>
      </c>
      <c r="V26" s="2">
        <v>165.8</v>
      </c>
      <c r="W26" s="2">
        <v>129.69999999999999</v>
      </c>
      <c r="X26" s="2">
        <v>157.19999999999999</v>
      </c>
      <c r="Y26" s="2">
        <v>124</v>
      </c>
      <c r="Z26" s="2">
        <v>123.7</v>
      </c>
      <c r="AA26" s="2">
        <v>146.1</v>
      </c>
      <c r="AB26" s="2">
        <v>419.1</v>
      </c>
      <c r="AC26" s="2">
        <v>454.6</v>
      </c>
      <c r="AD26" s="2">
        <v>578.9</v>
      </c>
      <c r="AE26" s="2">
        <v>411.6</v>
      </c>
      <c r="AF26" s="2">
        <v>306.8</v>
      </c>
      <c r="AG26" s="2">
        <v>225.9</v>
      </c>
      <c r="AH26" s="2">
        <v>280.39999999999998</v>
      </c>
      <c r="AI26" s="2">
        <v>343.6</v>
      </c>
      <c r="AJ26" s="8">
        <v>305.10000000000002</v>
      </c>
    </row>
    <row r="27" spans="1:36" x14ac:dyDescent="0.2">
      <c r="A27" s="8" t="s">
        <v>59</v>
      </c>
      <c r="B27" s="2">
        <v>0</v>
      </c>
      <c r="C27" s="2">
        <v>20.2</v>
      </c>
      <c r="D27" s="2">
        <v>0</v>
      </c>
      <c r="E27" s="2">
        <v>1.6</v>
      </c>
      <c r="F27" s="2">
        <v>35.700000000000003</v>
      </c>
      <c r="G27" s="2">
        <v>11.2</v>
      </c>
      <c r="H27" s="2">
        <v>6.4</v>
      </c>
      <c r="I27" s="2">
        <v>11.1</v>
      </c>
      <c r="J27" s="2">
        <v>5</v>
      </c>
      <c r="K27" s="2">
        <v>3.8</v>
      </c>
      <c r="L27" s="2">
        <v>4.0999999999999996</v>
      </c>
      <c r="M27" s="2">
        <v>11.2</v>
      </c>
      <c r="N27" s="2">
        <v>17.2</v>
      </c>
      <c r="O27" s="2">
        <v>18.899999999999999</v>
      </c>
      <c r="P27" s="2">
        <v>62.1</v>
      </c>
      <c r="Q27" s="2">
        <v>234.6</v>
      </c>
      <c r="R27" s="2">
        <v>36.1</v>
      </c>
      <c r="S27" s="2">
        <v>214.7</v>
      </c>
      <c r="T27" s="2">
        <v>32.4</v>
      </c>
      <c r="U27" s="2">
        <v>39.200000000000003</v>
      </c>
      <c r="V27" s="2">
        <v>46.9</v>
      </c>
      <c r="W27" s="2">
        <v>52</v>
      </c>
      <c r="X27" s="2">
        <v>43.9</v>
      </c>
      <c r="Y27" s="2">
        <v>104.7</v>
      </c>
      <c r="Z27" s="2">
        <v>70.8</v>
      </c>
      <c r="AA27" s="2">
        <v>64.099999999999994</v>
      </c>
      <c r="AB27" s="2">
        <v>72.3</v>
      </c>
      <c r="AC27" s="2">
        <v>57.6</v>
      </c>
      <c r="AD27" s="2">
        <v>140.9</v>
      </c>
      <c r="AE27" s="2">
        <v>139.4</v>
      </c>
      <c r="AF27" s="2">
        <v>83.5</v>
      </c>
      <c r="AG27" s="2">
        <v>124.5</v>
      </c>
      <c r="AH27" s="2">
        <v>98.5</v>
      </c>
      <c r="AI27" s="2">
        <v>180.2</v>
      </c>
      <c r="AJ27" s="8">
        <v>296.7</v>
      </c>
    </row>
    <row r="28" spans="1:36" x14ac:dyDescent="0.2">
      <c r="A28" s="8" t="s">
        <v>49</v>
      </c>
      <c r="B28" s="2">
        <v>185.2</v>
      </c>
      <c r="C28" s="2">
        <v>179.2</v>
      </c>
      <c r="D28" s="2">
        <v>103.5</v>
      </c>
      <c r="E28" s="2">
        <v>214.7</v>
      </c>
      <c r="F28" s="2">
        <v>194.6</v>
      </c>
      <c r="G28" s="2">
        <v>116.6</v>
      </c>
      <c r="H28" s="2">
        <v>126.6</v>
      </c>
      <c r="I28" s="2">
        <v>77.7</v>
      </c>
      <c r="J28" s="2">
        <v>104.9</v>
      </c>
      <c r="K28" s="2">
        <v>96</v>
      </c>
      <c r="L28" s="2">
        <v>45.9</v>
      </c>
      <c r="M28" s="2">
        <v>131</v>
      </c>
      <c r="N28" s="2">
        <v>174.3</v>
      </c>
      <c r="O28" s="2">
        <v>99.1</v>
      </c>
      <c r="P28" s="2">
        <v>245.1</v>
      </c>
      <c r="Q28" s="2">
        <v>164.1</v>
      </c>
      <c r="R28" s="2">
        <v>206.2</v>
      </c>
      <c r="S28" s="2">
        <v>109.3</v>
      </c>
      <c r="T28" s="2">
        <v>140.19999999999999</v>
      </c>
      <c r="U28" s="2">
        <v>195.9</v>
      </c>
      <c r="V28" s="2">
        <v>175</v>
      </c>
      <c r="W28" s="2">
        <v>205.5</v>
      </c>
      <c r="X28" s="2">
        <v>660.6</v>
      </c>
      <c r="Y28" s="2">
        <v>820.4</v>
      </c>
      <c r="Z28" s="2">
        <v>1104.5</v>
      </c>
      <c r="AA28" s="2">
        <v>899.4</v>
      </c>
      <c r="AB28" s="2">
        <v>1070.0999999999999</v>
      </c>
      <c r="AC28" s="2">
        <v>484.5</v>
      </c>
      <c r="AD28" s="2">
        <v>510.8</v>
      </c>
      <c r="AE28" s="2">
        <v>359.4</v>
      </c>
      <c r="AF28" s="2">
        <v>319.10000000000002</v>
      </c>
      <c r="AG28" s="2">
        <v>419.8</v>
      </c>
      <c r="AH28" s="2">
        <v>444.8</v>
      </c>
      <c r="AI28" s="2">
        <v>227.5</v>
      </c>
      <c r="AJ28" s="8">
        <v>213.9</v>
      </c>
    </row>
    <row r="29" spans="1:36" x14ac:dyDescent="0.2">
      <c r="A29" s="8" t="s">
        <v>72</v>
      </c>
      <c r="B29" s="2">
        <v>0</v>
      </c>
      <c r="C29" s="2">
        <v>0</v>
      </c>
      <c r="D29" s="2">
        <v>0</v>
      </c>
      <c r="E29" s="2">
        <v>0</v>
      </c>
      <c r="F29" s="2">
        <v>0</v>
      </c>
      <c r="G29" s="2">
        <v>0</v>
      </c>
      <c r="H29" s="2">
        <v>0</v>
      </c>
      <c r="I29" s="2">
        <v>0</v>
      </c>
      <c r="J29" s="2">
        <v>0</v>
      </c>
      <c r="K29" s="2">
        <v>0</v>
      </c>
      <c r="L29" s="2">
        <v>0</v>
      </c>
      <c r="M29" s="2">
        <v>0</v>
      </c>
      <c r="N29" s="2">
        <v>0</v>
      </c>
      <c r="O29" s="2">
        <v>0</v>
      </c>
      <c r="P29" s="2">
        <v>0</v>
      </c>
      <c r="Q29" s="2">
        <v>0</v>
      </c>
      <c r="R29" s="2">
        <v>0</v>
      </c>
      <c r="S29" s="2">
        <v>0</v>
      </c>
      <c r="T29" s="2">
        <v>0</v>
      </c>
      <c r="U29" s="2">
        <v>0</v>
      </c>
      <c r="V29" s="2">
        <v>0</v>
      </c>
      <c r="W29" s="2">
        <v>0</v>
      </c>
      <c r="X29" s="2">
        <v>0</v>
      </c>
      <c r="Y29" s="2">
        <v>0</v>
      </c>
      <c r="Z29" s="2">
        <v>0.8</v>
      </c>
      <c r="AA29" s="2">
        <v>0</v>
      </c>
      <c r="AB29" s="2">
        <v>0.9</v>
      </c>
      <c r="AC29" s="2">
        <v>2</v>
      </c>
      <c r="AD29" s="2">
        <v>0</v>
      </c>
      <c r="AE29" s="2">
        <v>1</v>
      </c>
      <c r="AF29" s="2">
        <v>2.4</v>
      </c>
      <c r="AG29" s="2">
        <v>38.799999999999997</v>
      </c>
      <c r="AH29" s="2">
        <v>26.3</v>
      </c>
      <c r="AI29" s="2">
        <v>144.5</v>
      </c>
      <c r="AJ29" s="8">
        <v>200.5</v>
      </c>
    </row>
    <row r="30" spans="1:36" x14ac:dyDescent="0.2">
      <c r="A30" s="8" t="s">
        <v>79</v>
      </c>
      <c r="B30" s="2">
        <v>0</v>
      </c>
      <c r="C30" s="2">
        <v>0</v>
      </c>
      <c r="D30" s="2">
        <v>38.200000000000003</v>
      </c>
      <c r="E30" s="2">
        <v>0</v>
      </c>
      <c r="F30" s="2">
        <v>1.7</v>
      </c>
      <c r="G30" s="2">
        <v>0</v>
      </c>
      <c r="H30" s="2">
        <v>20</v>
      </c>
      <c r="I30" s="2">
        <v>324.89999999999998</v>
      </c>
      <c r="J30" s="2">
        <v>264.3</v>
      </c>
      <c r="K30" s="2">
        <v>61.5</v>
      </c>
      <c r="L30" s="2">
        <v>10</v>
      </c>
      <c r="M30" s="2">
        <v>0</v>
      </c>
      <c r="N30" s="2">
        <v>921.3</v>
      </c>
      <c r="O30" s="2">
        <v>2664.9</v>
      </c>
      <c r="P30" s="2">
        <v>4550</v>
      </c>
      <c r="Q30" s="2">
        <v>843.7</v>
      </c>
      <c r="R30" s="2">
        <v>990.2</v>
      </c>
      <c r="S30" s="2">
        <v>270.39999999999998</v>
      </c>
      <c r="T30" s="2">
        <v>452.5</v>
      </c>
      <c r="U30" s="2">
        <v>5</v>
      </c>
      <c r="V30" s="2">
        <v>15.5</v>
      </c>
      <c r="W30" s="2">
        <v>79.2</v>
      </c>
      <c r="X30" s="2">
        <v>21.1</v>
      </c>
      <c r="Y30" s="2">
        <v>1705.9</v>
      </c>
      <c r="Z30" s="2">
        <v>853.3</v>
      </c>
      <c r="AA30" s="2">
        <v>40.5</v>
      </c>
      <c r="AB30" s="2">
        <v>25.6</v>
      </c>
      <c r="AC30" s="2">
        <v>0.6</v>
      </c>
      <c r="AD30" s="2">
        <v>4.5</v>
      </c>
      <c r="AE30" s="2">
        <v>5.4</v>
      </c>
      <c r="AF30" s="2">
        <v>1.2</v>
      </c>
      <c r="AG30" s="2">
        <v>6.4</v>
      </c>
      <c r="AH30" s="2">
        <v>13.7</v>
      </c>
      <c r="AI30" s="2">
        <v>468.5</v>
      </c>
      <c r="AJ30" s="8">
        <v>195.1</v>
      </c>
    </row>
    <row r="31" spans="1:36" x14ac:dyDescent="0.2">
      <c r="A31" s="8" t="s">
        <v>60</v>
      </c>
      <c r="B31" s="2">
        <v>0</v>
      </c>
      <c r="C31" s="2">
        <v>0.5</v>
      </c>
      <c r="D31" s="2">
        <v>0</v>
      </c>
      <c r="E31" s="2">
        <v>2.7</v>
      </c>
      <c r="F31" s="2">
        <v>0</v>
      </c>
      <c r="G31" s="2">
        <v>0</v>
      </c>
      <c r="H31" s="2">
        <v>0</v>
      </c>
      <c r="I31" s="2">
        <v>0</v>
      </c>
      <c r="J31" s="2">
        <v>0</v>
      </c>
      <c r="K31" s="2">
        <v>0</v>
      </c>
      <c r="L31" s="2">
        <v>0</v>
      </c>
      <c r="M31" s="2">
        <v>0</v>
      </c>
      <c r="N31" s="2">
        <v>0.3</v>
      </c>
      <c r="O31" s="2">
        <v>40</v>
      </c>
      <c r="P31" s="2">
        <v>225.6</v>
      </c>
      <c r="Q31" s="2">
        <v>295.39999999999998</v>
      </c>
      <c r="R31" s="2">
        <v>50.9</v>
      </c>
      <c r="S31" s="2">
        <v>10.8</v>
      </c>
      <c r="T31" s="2">
        <v>8.6</v>
      </c>
      <c r="U31" s="2">
        <v>5.7</v>
      </c>
      <c r="V31" s="2">
        <v>44.3</v>
      </c>
      <c r="W31" s="2">
        <v>18.2</v>
      </c>
      <c r="X31" s="2">
        <v>33.9</v>
      </c>
      <c r="Y31" s="2">
        <v>10.4</v>
      </c>
      <c r="Z31" s="2">
        <v>57.9</v>
      </c>
      <c r="AA31" s="2">
        <v>6.9</v>
      </c>
      <c r="AB31" s="2">
        <v>17.7</v>
      </c>
      <c r="AC31" s="2">
        <v>18.100000000000001</v>
      </c>
      <c r="AD31" s="2">
        <v>19.7</v>
      </c>
      <c r="AE31" s="2">
        <v>20.5</v>
      </c>
      <c r="AF31" s="2">
        <v>56.2</v>
      </c>
      <c r="AG31" s="2">
        <v>84.8</v>
      </c>
      <c r="AH31" s="2">
        <v>90</v>
      </c>
      <c r="AI31" s="2">
        <v>140.9</v>
      </c>
      <c r="AJ31" s="8">
        <v>172.6</v>
      </c>
    </row>
    <row r="32" spans="1:36" x14ac:dyDescent="0.2">
      <c r="A32" s="8" t="s">
        <v>54</v>
      </c>
      <c r="B32" s="2">
        <v>0.9</v>
      </c>
      <c r="C32" s="2">
        <v>2.9</v>
      </c>
      <c r="D32" s="2">
        <v>2.2999999999999998</v>
      </c>
      <c r="E32" s="2">
        <v>4.3</v>
      </c>
      <c r="F32" s="2">
        <v>3.8</v>
      </c>
      <c r="G32" s="2">
        <v>3.2</v>
      </c>
      <c r="H32" s="2">
        <v>1.5</v>
      </c>
      <c r="I32" s="2">
        <v>6.6</v>
      </c>
      <c r="J32" s="2">
        <v>3.4</v>
      </c>
      <c r="K32" s="2">
        <v>15.4</v>
      </c>
      <c r="L32" s="2">
        <v>16.8</v>
      </c>
      <c r="M32" s="2">
        <v>31.5</v>
      </c>
      <c r="N32" s="2">
        <v>34.200000000000003</v>
      </c>
      <c r="O32" s="2">
        <v>100</v>
      </c>
      <c r="P32" s="2">
        <v>51.4</v>
      </c>
      <c r="Q32" s="2">
        <v>70.099999999999994</v>
      </c>
      <c r="R32" s="2">
        <v>85.6</v>
      </c>
      <c r="S32" s="2">
        <v>141.6</v>
      </c>
      <c r="T32" s="2">
        <v>248.9</v>
      </c>
      <c r="U32" s="2">
        <v>118.2</v>
      </c>
      <c r="V32" s="2">
        <v>29.5</v>
      </c>
      <c r="W32" s="2">
        <v>100.2</v>
      </c>
      <c r="X32" s="2">
        <v>91</v>
      </c>
      <c r="Y32" s="2">
        <v>110.2</v>
      </c>
      <c r="Z32" s="2">
        <v>95.4</v>
      </c>
      <c r="AA32" s="2">
        <v>143.5</v>
      </c>
      <c r="AB32" s="2">
        <v>111.6</v>
      </c>
      <c r="AC32" s="2">
        <v>100.2</v>
      </c>
      <c r="AD32" s="2">
        <v>134.6</v>
      </c>
      <c r="AE32" s="2">
        <v>118.7</v>
      </c>
      <c r="AF32" s="2">
        <v>165.9</v>
      </c>
      <c r="AG32" s="2">
        <v>147.19999999999999</v>
      </c>
      <c r="AH32" s="2">
        <v>268.10000000000002</v>
      </c>
      <c r="AI32" s="2">
        <v>293.60000000000002</v>
      </c>
      <c r="AJ32" s="8">
        <v>159.5</v>
      </c>
    </row>
    <row r="33" spans="1:36" x14ac:dyDescent="0.2">
      <c r="A33" s="8" t="s">
        <v>81</v>
      </c>
      <c r="B33" s="2">
        <v>0</v>
      </c>
      <c r="C33" s="2">
        <v>0</v>
      </c>
      <c r="D33" s="2">
        <v>0</v>
      </c>
      <c r="E33" s="2">
        <v>0</v>
      </c>
      <c r="F33" s="2">
        <v>0</v>
      </c>
      <c r="G33" s="2">
        <v>0</v>
      </c>
      <c r="H33" s="2">
        <v>0</v>
      </c>
      <c r="I33" s="2">
        <v>0</v>
      </c>
      <c r="J33" s="2">
        <v>0</v>
      </c>
      <c r="K33" s="2">
        <v>0</v>
      </c>
      <c r="L33" s="2">
        <v>0</v>
      </c>
      <c r="M33" s="2">
        <v>0</v>
      </c>
      <c r="N33" s="2">
        <v>0</v>
      </c>
      <c r="O33" s="2">
        <v>0</v>
      </c>
      <c r="P33" s="2">
        <v>2.5</v>
      </c>
      <c r="Q33" s="2">
        <v>5.5</v>
      </c>
      <c r="R33" s="2">
        <v>7.5</v>
      </c>
      <c r="S33" s="2">
        <v>15.3</v>
      </c>
      <c r="T33" s="2">
        <v>23.8</v>
      </c>
      <c r="U33" s="2">
        <v>42.3</v>
      </c>
      <c r="V33" s="2">
        <v>16</v>
      </c>
      <c r="W33" s="2">
        <v>19.2</v>
      </c>
      <c r="X33" s="2">
        <v>21.5</v>
      </c>
      <c r="Y33" s="2">
        <v>20.8</v>
      </c>
      <c r="Z33" s="2">
        <v>14.2</v>
      </c>
      <c r="AA33" s="2">
        <v>15.3</v>
      </c>
      <c r="AB33" s="2">
        <v>11.9</v>
      </c>
      <c r="AC33" s="2">
        <v>18.100000000000001</v>
      </c>
      <c r="AD33" s="2">
        <v>6.5</v>
      </c>
      <c r="AE33" s="2">
        <v>10</v>
      </c>
      <c r="AF33" s="2">
        <v>12.6</v>
      </c>
      <c r="AG33" s="2">
        <v>27.5</v>
      </c>
      <c r="AH33" s="2">
        <v>9.6999999999999993</v>
      </c>
      <c r="AI33" s="2">
        <v>54</v>
      </c>
      <c r="AJ33" s="8">
        <v>142.69999999999999</v>
      </c>
    </row>
    <row r="34" spans="1:36" x14ac:dyDescent="0.2">
      <c r="A34" s="8" t="s">
        <v>64</v>
      </c>
      <c r="B34" s="2">
        <v>0</v>
      </c>
      <c r="C34" s="2">
        <v>0</v>
      </c>
      <c r="D34" s="2">
        <v>0</v>
      </c>
      <c r="E34" s="2">
        <v>0</v>
      </c>
      <c r="F34" s="2">
        <v>0</v>
      </c>
      <c r="G34" s="2">
        <v>0</v>
      </c>
      <c r="H34" s="2">
        <v>0</v>
      </c>
      <c r="I34" s="2">
        <v>0</v>
      </c>
      <c r="J34" s="2">
        <v>0</v>
      </c>
      <c r="K34" s="2">
        <v>0</v>
      </c>
      <c r="L34" s="2">
        <v>0</v>
      </c>
      <c r="M34" s="2">
        <v>0</v>
      </c>
      <c r="N34" s="2">
        <v>0</v>
      </c>
      <c r="O34" s="2">
        <v>0</v>
      </c>
      <c r="P34" s="2">
        <v>10.1</v>
      </c>
      <c r="Q34" s="2">
        <v>41.3</v>
      </c>
      <c r="R34" s="2">
        <v>13.8</v>
      </c>
      <c r="S34" s="2">
        <v>0</v>
      </c>
      <c r="T34" s="2">
        <v>7.5</v>
      </c>
      <c r="U34" s="2">
        <v>0</v>
      </c>
      <c r="V34" s="2">
        <v>0</v>
      </c>
      <c r="W34" s="2">
        <v>5.0999999999999996</v>
      </c>
      <c r="X34" s="2">
        <v>24.5</v>
      </c>
      <c r="Y34" s="2">
        <v>9.8000000000000007</v>
      </c>
      <c r="Z34" s="2">
        <v>2</v>
      </c>
      <c r="AA34" s="2">
        <v>0</v>
      </c>
      <c r="AB34" s="2">
        <v>1</v>
      </c>
      <c r="AC34" s="2">
        <v>18.8</v>
      </c>
      <c r="AD34" s="2">
        <v>21.8</v>
      </c>
      <c r="AE34" s="2">
        <v>19.399999999999999</v>
      </c>
      <c r="AF34" s="2">
        <v>29.9</v>
      </c>
      <c r="AG34" s="2">
        <v>18.899999999999999</v>
      </c>
      <c r="AH34" s="2">
        <v>52.3</v>
      </c>
      <c r="AI34" s="2">
        <v>56.9</v>
      </c>
      <c r="AJ34" s="8">
        <v>126.9</v>
      </c>
    </row>
    <row r="35" spans="1:36" x14ac:dyDescent="0.2">
      <c r="A35" s="8" t="s">
        <v>58</v>
      </c>
      <c r="B35" s="2">
        <v>35.1</v>
      </c>
      <c r="C35" s="2">
        <v>38.700000000000003</v>
      </c>
      <c r="D35" s="2">
        <v>51.7</v>
      </c>
      <c r="E35" s="2">
        <v>7.8</v>
      </c>
      <c r="F35" s="2">
        <v>18.8</v>
      </c>
      <c r="G35" s="2">
        <v>97.2</v>
      </c>
      <c r="H35" s="2">
        <v>20.7</v>
      </c>
      <c r="I35" s="2">
        <v>12.1</v>
      </c>
      <c r="J35" s="2">
        <v>18.5</v>
      </c>
      <c r="K35" s="2">
        <v>25.4</v>
      </c>
      <c r="L35" s="2">
        <v>18.899999999999999</v>
      </c>
      <c r="M35" s="2">
        <v>60.9</v>
      </c>
      <c r="N35" s="2">
        <v>9.4</v>
      </c>
      <c r="O35" s="2">
        <v>10.199999999999999</v>
      </c>
      <c r="P35" s="2">
        <v>14.5</v>
      </c>
      <c r="Q35" s="2">
        <v>26.7</v>
      </c>
      <c r="R35" s="2">
        <v>52.4</v>
      </c>
      <c r="S35" s="2">
        <v>46.3</v>
      </c>
      <c r="T35" s="2">
        <v>89.8</v>
      </c>
      <c r="U35" s="2">
        <v>141.80000000000001</v>
      </c>
      <c r="V35" s="2">
        <v>10.199999999999999</v>
      </c>
      <c r="W35" s="2">
        <v>123.8</v>
      </c>
      <c r="X35" s="2">
        <v>11.5</v>
      </c>
      <c r="Y35" s="2">
        <v>16.3</v>
      </c>
      <c r="Z35" s="2">
        <v>59.4</v>
      </c>
      <c r="AA35" s="2">
        <v>7.5</v>
      </c>
      <c r="AB35" s="2">
        <v>23.1</v>
      </c>
      <c r="AC35" s="2">
        <v>120.1</v>
      </c>
      <c r="AD35" s="2">
        <v>334.9</v>
      </c>
      <c r="AE35" s="2">
        <v>57.7</v>
      </c>
      <c r="AF35" s="2">
        <v>109.8</v>
      </c>
      <c r="AG35" s="2">
        <v>45.8</v>
      </c>
      <c r="AH35" s="2">
        <v>105.3</v>
      </c>
      <c r="AI35" s="2">
        <v>74.7</v>
      </c>
      <c r="AJ35" s="8">
        <v>125.9</v>
      </c>
    </row>
    <row r="36" spans="1:36" x14ac:dyDescent="0.2">
      <c r="A36" s="8" t="s">
        <v>73</v>
      </c>
      <c r="B36" s="2">
        <v>3.7</v>
      </c>
      <c r="C36" s="2">
        <v>25.5</v>
      </c>
      <c r="D36" s="2">
        <v>2.7</v>
      </c>
      <c r="E36" s="2">
        <v>6.2</v>
      </c>
      <c r="F36" s="2">
        <v>7</v>
      </c>
      <c r="G36" s="2">
        <v>19.100000000000001</v>
      </c>
      <c r="H36" s="2">
        <v>6.9</v>
      </c>
      <c r="I36" s="2">
        <v>34.5</v>
      </c>
      <c r="J36" s="2">
        <v>12.4</v>
      </c>
      <c r="K36" s="2">
        <v>24</v>
      </c>
      <c r="L36" s="2">
        <v>33.299999999999997</v>
      </c>
      <c r="M36" s="2">
        <v>29</v>
      </c>
      <c r="N36" s="2">
        <v>16.399999999999999</v>
      </c>
      <c r="O36" s="2">
        <v>20.5</v>
      </c>
      <c r="P36" s="2">
        <v>15.3</v>
      </c>
      <c r="Q36" s="2">
        <v>30.1</v>
      </c>
      <c r="R36" s="2">
        <v>34.4</v>
      </c>
      <c r="S36" s="2">
        <v>49.7</v>
      </c>
      <c r="T36" s="2">
        <v>98.9</v>
      </c>
      <c r="U36" s="2">
        <v>102.6</v>
      </c>
      <c r="V36" s="2">
        <v>57.9</v>
      </c>
      <c r="W36" s="2">
        <v>57</v>
      </c>
      <c r="X36" s="2">
        <v>90.6</v>
      </c>
      <c r="Y36" s="2">
        <v>30.4</v>
      </c>
      <c r="Z36" s="2">
        <v>44.2</v>
      </c>
      <c r="AA36" s="2">
        <v>77.3</v>
      </c>
      <c r="AB36" s="2">
        <v>89.5</v>
      </c>
      <c r="AC36" s="2">
        <v>84.9</v>
      </c>
      <c r="AD36" s="2">
        <v>95.2</v>
      </c>
      <c r="AE36" s="2">
        <v>91.4</v>
      </c>
      <c r="AF36" s="2">
        <v>137.6</v>
      </c>
      <c r="AG36" s="2">
        <v>43.4</v>
      </c>
      <c r="AH36" s="2">
        <v>21.6</v>
      </c>
      <c r="AI36" s="2">
        <v>84.9</v>
      </c>
      <c r="AJ36" s="8">
        <v>95.6</v>
      </c>
    </row>
    <row r="37" spans="1:36" x14ac:dyDescent="0.2">
      <c r="A37" s="8" t="s">
        <v>75</v>
      </c>
      <c r="B37" s="2">
        <v>0</v>
      </c>
      <c r="C37" s="2">
        <v>0</v>
      </c>
      <c r="D37" s="2">
        <v>0</v>
      </c>
      <c r="E37" s="2">
        <v>0</v>
      </c>
      <c r="F37" s="2">
        <v>0</v>
      </c>
      <c r="G37" s="2">
        <v>0</v>
      </c>
      <c r="H37" s="2">
        <v>0.5</v>
      </c>
      <c r="I37" s="2">
        <v>0</v>
      </c>
      <c r="J37" s="2">
        <v>0.9</v>
      </c>
      <c r="K37" s="2">
        <v>0</v>
      </c>
      <c r="L37" s="2">
        <v>0</v>
      </c>
      <c r="M37" s="2">
        <v>0.9</v>
      </c>
      <c r="N37" s="2">
        <v>0</v>
      </c>
      <c r="O37" s="2">
        <v>0</v>
      </c>
      <c r="P37" s="2">
        <v>0</v>
      </c>
      <c r="Q37" s="2">
        <v>0</v>
      </c>
      <c r="R37" s="2">
        <v>3</v>
      </c>
      <c r="S37" s="2">
        <v>10.199999999999999</v>
      </c>
      <c r="T37" s="2">
        <v>6.8</v>
      </c>
      <c r="U37" s="2">
        <v>6.8</v>
      </c>
      <c r="V37" s="2">
        <v>7</v>
      </c>
      <c r="W37" s="2">
        <v>3.3</v>
      </c>
      <c r="X37" s="2">
        <v>0.1</v>
      </c>
      <c r="Y37" s="2">
        <v>6.1</v>
      </c>
      <c r="Z37" s="2">
        <v>0</v>
      </c>
      <c r="AA37" s="2">
        <v>20</v>
      </c>
      <c r="AB37" s="2">
        <v>10.3</v>
      </c>
      <c r="AC37" s="2">
        <v>13.6</v>
      </c>
      <c r="AD37" s="2">
        <v>10.199999999999999</v>
      </c>
      <c r="AE37" s="2">
        <v>26.2</v>
      </c>
      <c r="AF37" s="2">
        <v>20.5</v>
      </c>
      <c r="AG37" s="2">
        <v>59.8</v>
      </c>
      <c r="AH37" s="2">
        <v>20.9</v>
      </c>
      <c r="AI37" s="2">
        <v>23.6</v>
      </c>
      <c r="AJ37" s="8">
        <v>94.2</v>
      </c>
    </row>
    <row r="38" spans="1:36" x14ac:dyDescent="0.2">
      <c r="A38" s="8" t="s">
        <v>69</v>
      </c>
      <c r="B38" s="2">
        <v>176.6</v>
      </c>
      <c r="C38" s="2">
        <v>232.5</v>
      </c>
      <c r="D38" s="2">
        <v>113.3</v>
      </c>
      <c r="E38" s="2">
        <v>124.8</v>
      </c>
      <c r="F38" s="2">
        <v>0</v>
      </c>
      <c r="G38" s="2">
        <v>0</v>
      </c>
      <c r="H38" s="2">
        <v>0</v>
      </c>
      <c r="I38" s="2">
        <v>0</v>
      </c>
      <c r="J38" s="2">
        <v>0</v>
      </c>
      <c r="K38" s="2">
        <v>0</v>
      </c>
      <c r="L38" s="2">
        <v>0</v>
      </c>
      <c r="M38" s="2">
        <v>0</v>
      </c>
      <c r="N38" s="2">
        <v>0</v>
      </c>
      <c r="O38" s="2">
        <v>149.19999999999999</v>
      </c>
      <c r="P38" s="2">
        <v>0</v>
      </c>
      <c r="Q38" s="2">
        <v>23.8</v>
      </c>
      <c r="R38" s="2">
        <v>0</v>
      </c>
      <c r="S38" s="2">
        <v>0</v>
      </c>
      <c r="T38" s="2">
        <v>1.1000000000000001</v>
      </c>
      <c r="U38" s="2">
        <v>0</v>
      </c>
      <c r="V38" s="2">
        <v>44</v>
      </c>
      <c r="W38" s="2">
        <v>70.400000000000006</v>
      </c>
      <c r="X38" s="2">
        <v>131.5</v>
      </c>
      <c r="Y38" s="2">
        <v>413.2</v>
      </c>
      <c r="Z38" s="2">
        <v>170.7</v>
      </c>
      <c r="AA38" s="2">
        <v>25.9</v>
      </c>
      <c r="AB38" s="2">
        <v>10.7</v>
      </c>
      <c r="AC38" s="2">
        <v>28.8</v>
      </c>
      <c r="AD38" s="2">
        <v>18.5</v>
      </c>
      <c r="AE38" s="2">
        <v>2.5</v>
      </c>
      <c r="AF38" s="2">
        <v>11.6</v>
      </c>
      <c r="AG38" s="2">
        <v>41.3</v>
      </c>
      <c r="AH38" s="2">
        <v>31.5</v>
      </c>
      <c r="AI38" s="2">
        <v>13.8</v>
      </c>
      <c r="AJ38" s="8">
        <v>82.3</v>
      </c>
    </row>
    <row r="39" spans="1:36" x14ac:dyDescent="0.2">
      <c r="A39" s="8" t="s">
        <v>55</v>
      </c>
      <c r="B39" s="2">
        <v>0</v>
      </c>
      <c r="C39" s="2">
        <v>0</v>
      </c>
      <c r="D39" s="2">
        <v>0</v>
      </c>
      <c r="E39" s="2">
        <v>0</v>
      </c>
      <c r="F39" s="2">
        <v>0</v>
      </c>
      <c r="G39" s="2">
        <v>0</v>
      </c>
      <c r="H39" s="2">
        <v>0</v>
      </c>
      <c r="I39" s="2">
        <v>0</v>
      </c>
      <c r="J39" s="2">
        <v>0</v>
      </c>
      <c r="K39" s="2">
        <v>0</v>
      </c>
      <c r="L39" s="2">
        <v>0</v>
      </c>
      <c r="M39" s="2">
        <v>0</v>
      </c>
      <c r="N39" s="2">
        <v>0</v>
      </c>
      <c r="O39" s="2">
        <v>0</v>
      </c>
      <c r="P39" s="2">
        <v>0</v>
      </c>
      <c r="Q39" s="2">
        <v>0</v>
      </c>
      <c r="R39" s="2">
        <v>0</v>
      </c>
      <c r="S39" s="2">
        <v>0</v>
      </c>
      <c r="T39" s="2">
        <v>0.1</v>
      </c>
      <c r="U39" s="2">
        <v>0</v>
      </c>
      <c r="V39" s="2">
        <v>0</v>
      </c>
      <c r="W39" s="2">
        <v>0</v>
      </c>
      <c r="X39" s="2">
        <v>0</v>
      </c>
      <c r="Y39" s="2">
        <v>0</v>
      </c>
      <c r="Z39" s="2">
        <v>0</v>
      </c>
      <c r="AA39" s="2">
        <v>0</v>
      </c>
      <c r="AB39" s="2">
        <v>0</v>
      </c>
      <c r="AC39" s="2">
        <v>0.2</v>
      </c>
      <c r="AD39" s="2">
        <v>8.6</v>
      </c>
      <c r="AE39" s="2">
        <v>7.5</v>
      </c>
      <c r="AF39" s="2">
        <v>14.5</v>
      </c>
      <c r="AG39" s="2">
        <v>25</v>
      </c>
      <c r="AH39" s="2">
        <v>135.5</v>
      </c>
      <c r="AI39" s="2">
        <v>133.80000000000001</v>
      </c>
      <c r="AJ39" s="8">
        <v>79.5</v>
      </c>
    </row>
    <row r="40" spans="1:36" x14ac:dyDescent="0.2">
      <c r="A40" s="8" t="s">
        <v>57</v>
      </c>
      <c r="B40" s="2">
        <v>0</v>
      </c>
      <c r="C40" s="2">
        <v>0</v>
      </c>
      <c r="D40" s="2">
        <v>0</v>
      </c>
      <c r="E40" s="2">
        <v>0</v>
      </c>
      <c r="F40" s="2">
        <v>0</v>
      </c>
      <c r="G40" s="2">
        <v>0</v>
      </c>
      <c r="H40" s="2">
        <v>0</v>
      </c>
      <c r="I40" s="2">
        <v>0</v>
      </c>
      <c r="J40" s="2">
        <v>0</v>
      </c>
      <c r="K40" s="2">
        <v>6.7</v>
      </c>
      <c r="L40" s="2">
        <v>24.8</v>
      </c>
      <c r="M40" s="2">
        <v>11.1</v>
      </c>
      <c r="N40" s="2">
        <v>35.700000000000003</v>
      </c>
      <c r="O40" s="2">
        <v>26.5</v>
      </c>
      <c r="P40" s="2">
        <v>135.4</v>
      </c>
      <c r="Q40" s="2">
        <v>1074.5</v>
      </c>
      <c r="R40" s="2">
        <v>1328.5</v>
      </c>
      <c r="S40" s="2">
        <v>4764.5</v>
      </c>
      <c r="T40" s="2">
        <v>4155.8</v>
      </c>
      <c r="U40" s="2">
        <v>3164.9</v>
      </c>
      <c r="V40" s="2">
        <v>80.8</v>
      </c>
      <c r="W40" s="2">
        <v>60.5</v>
      </c>
      <c r="X40" s="2">
        <v>52.9</v>
      </c>
      <c r="Y40" s="2">
        <v>67</v>
      </c>
      <c r="Z40" s="2">
        <v>98.9</v>
      </c>
      <c r="AA40" s="2">
        <v>83.2</v>
      </c>
      <c r="AB40" s="2">
        <v>114.8</v>
      </c>
      <c r="AC40" s="2">
        <v>143.4</v>
      </c>
      <c r="AD40" s="2">
        <v>125.5</v>
      </c>
      <c r="AE40" s="2">
        <v>103.4</v>
      </c>
      <c r="AF40" s="2">
        <v>114.2</v>
      </c>
      <c r="AG40" s="2">
        <v>169.1</v>
      </c>
      <c r="AH40" s="2">
        <v>106.5</v>
      </c>
      <c r="AI40" s="2">
        <v>143.5</v>
      </c>
      <c r="AJ40" s="8">
        <v>77.5</v>
      </c>
    </row>
    <row r="41" spans="1:36" x14ac:dyDescent="0.2">
      <c r="A41" s="8" t="s">
        <v>87</v>
      </c>
      <c r="B41" s="2">
        <v>0</v>
      </c>
      <c r="C41" s="2">
        <v>0</v>
      </c>
      <c r="D41" s="2">
        <v>0</v>
      </c>
      <c r="E41" s="2">
        <v>0</v>
      </c>
      <c r="F41" s="2">
        <v>0</v>
      </c>
      <c r="G41" s="2">
        <v>0</v>
      </c>
      <c r="H41" s="2">
        <v>0</v>
      </c>
      <c r="I41" s="2">
        <v>0</v>
      </c>
      <c r="J41" s="2">
        <v>0</v>
      </c>
      <c r="K41" s="2">
        <v>0</v>
      </c>
      <c r="L41" s="2">
        <v>0</v>
      </c>
      <c r="M41" s="2">
        <v>0</v>
      </c>
      <c r="N41" s="2">
        <v>0</v>
      </c>
      <c r="O41" s="2">
        <v>1038.8</v>
      </c>
      <c r="P41" s="2">
        <v>3534.3</v>
      </c>
      <c r="Q41" s="2">
        <v>442.3</v>
      </c>
      <c r="R41" s="2">
        <v>220</v>
      </c>
      <c r="S41" s="2">
        <v>140.9</v>
      </c>
      <c r="T41" s="2">
        <v>1890.9</v>
      </c>
      <c r="U41" s="2">
        <v>4150.3</v>
      </c>
      <c r="V41" s="2">
        <v>9068.2000000000007</v>
      </c>
      <c r="W41" s="2">
        <v>15395.6</v>
      </c>
      <c r="X41" s="2">
        <v>2325.8000000000002</v>
      </c>
      <c r="Y41" s="2">
        <v>2066.6999999999998</v>
      </c>
      <c r="Z41" s="2">
        <v>36</v>
      </c>
      <c r="AA41" s="2">
        <v>161.80000000000001</v>
      </c>
      <c r="AB41" s="2">
        <v>0</v>
      </c>
      <c r="AC41" s="2">
        <v>19.2</v>
      </c>
      <c r="AD41" s="2">
        <v>0.9</v>
      </c>
      <c r="AE41" s="2">
        <v>1</v>
      </c>
      <c r="AF41" s="2" t="s">
        <v>195</v>
      </c>
      <c r="AG41" s="2" t="s">
        <v>195</v>
      </c>
      <c r="AH41" s="2">
        <v>4.0999999999999996</v>
      </c>
      <c r="AI41" s="2">
        <v>1.4</v>
      </c>
      <c r="AJ41" s="8">
        <v>43.5</v>
      </c>
    </row>
    <row r="42" spans="1:36" x14ac:dyDescent="0.2">
      <c r="A42" s="8" t="s">
        <v>63</v>
      </c>
      <c r="B42" s="2">
        <v>0</v>
      </c>
      <c r="C42" s="2">
        <v>0</v>
      </c>
      <c r="D42" s="2">
        <v>0</v>
      </c>
      <c r="E42" s="2">
        <v>0</v>
      </c>
      <c r="F42" s="2">
        <v>0</v>
      </c>
      <c r="G42" s="2">
        <v>0</v>
      </c>
      <c r="H42" s="2">
        <v>0</v>
      </c>
      <c r="I42" s="2">
        <v>0.5</v>
      </c>
      <c r="J42" s="2">
        <v>0.4</v>
      </c>
      <c r="K42" s="2">
        <v>0</v>
      </c>
      <c r="L42" s="2">
        <v>5</v>
      </c>
      <c r="M42" s="2">
        <v>0</v>
      </c>
      <c r="N42" s="2">
        <v>0</v>
      </c>
      <c r="O42" s="2">
        <v>4.2</v>
      </c>
      <c r="P42" s="2">
        <v>0</v>
      </c>
      <c r="Q42" s="2">
        <v>5.0999999999999996</v>
      </c>
      <c r="R42" s="2">
        <v>1</v>
      </c>
      <c r="S42" s="2">
        <v>0</v>
      </c>
      <c r="T42" s="2">
        <v>0</v>
      </c>
      <c r="U42" s="2">
        <v>0</v>
      </c>
      <c r="V42" s="2">
        <v>0</v>
      </c>
      <c r="W42" s="2">
        <v>0.2</v>
      </c>
      <c r="X42" s="2">
        <v>0</v>
      </c>
      <c r="Y42" s="2">
        <v>3.6</v>
      </c>
      <c r="Z42" s="2">
        <v>0.9</v>
      </c>
      <c r="AA42" s="2">
        <v>1.3</v>
      </c>
      <c r="AB42" s="2">
        <v>2.8</v>
      </c>
      <c r="AC42" s="2">
        <v>3.9</v>
      </c>
      <c r="AD42" s="2">
        <v>0.8</v>
      </c>
      <c r="AE42" s="2">
        <v>0</v>
      </c>
      <c r="AF42" s="2">
        <v>1.9</v>
      </c>
      <c r="AG42" s="2">
        <v>0</v>
      </c>
      <c r="AH42" s="2">
        <v>55.3</v>
      </c>
      <c r="AI42" s="2">
        <v>37.200000000000003</v>
      </c>
      <c r="AJ42" s="8">
        <v>39.5</v>
      </c>
    </row>
    <row r="43" spans="1:36" x14ac:dyDescent="0.2">
      <c r="A43" s="8" t="s">
        <v>76</v>
      </c>
      <c r="B43" s="2">
        <v>9.6</v>
      </c>
      <c r="C43" s="2">
        <v>0.8</v>
      </c>
      <c r="D43" s="2">
        <v>0</v>
      </c>
      <c r="E43" s="2">
        <v>0</v>
      </c>
      <c r="F43" s="2">
        <v>1.7</v>
      </c>
      <c r="G43" s="2">
        <v>0</v>
      </c>
      <c r="H43" s="2">
        <v>2.4</v>
      </c>
      <c r="I43" s="2">
        <v>2.4</v>
      </c>
      <c r="J43" s="2">
        <v>5.8</v>
      </c>
      <c r="K43" s="2">
        <v>1.8</v>
      </c>
      <c r="L43" s="2">
        <v>1.2</v>
      </c>
      <c r="M43" s="2">
        <v>6</v>
      </c>
      <c r="N43" s="2">
        <v>7.3</v>
      </c>
      <c r="O43" s="2">
        <v>6.3</v>
      </c>
      <c r="P43" s="2">
        <v>8.1999999999999993</v>
      </c>
      <c r="Q43" s="2">
        <v>10.8</v>
      </c>
      <c r="R43" s="2">
        <v>12</v>
      </c>
      <c r="S43" s="2">
        <v>8.8000000000000007</v>
      </c>
      <c r="T43" s="2">
        <v>29.4</v>
      </c>
      <c r="U43" s="2">
        <v>12.2</v>
      </c>
      <c r="V43" s="2">
        <v>10.1</v>
      </c>
      <c r="W43" s="2">
        <v>10.199999999999999</v>
      </c>
      <c r="X43" s="2">
        <v>12.6</v>
      </c>
      <c r="Y43" s="2">
        <v>12.2</v>
      </c>
      <c r="Z43" s="2">
        <v>13.8</v>
      </c>
      <c r="AA43" s="2">
        <v>26.7</v>
      </c>
      <c r="AB43" s="2">
        <v>45.2</v>
      </c>
      <c r="AC43" s="2">
        <v>34.5</v>
      </c>
      <c r="AD43" s="2">
        <v>45.9</v>
      </c>
      <c r="AE43" s="2">
        <v>32.9</v>
      </c>
      <c r="AF43" s="2">
        <v>23.3</v>
      </c>
      <c r="AG43" s="2">
        <v>26.7</v>
      </c>
      <c r="AH43" s="2">
        <v>16</v>
      </c>
      <c r="AI43" s="2">
        <v>25.3</v>
      </c>
      <c r="AJ43" s="8">
        <v>38.5</v>
      </c>
    </row>
    <row r="44" spans="1:36" x14ac:dyDescent="0.2">
      <c r="A44" s="8" t="s">
        <v>62</v>
      </c>
      <c r="B44" s="2">
        <v>0</v>
      </c>
      <c r="C44" s="2">
        <v>0</v>
      </c>
      <c r="D44" s="2">
        <v>0</v>
      </c>
      <c r="E44" s="2">
        <v>0</v>
      </c>
      <c r="F44" s="2">
        <v>10.8</v>
      </c>
      <c r="G44" s="2">
        <v>0</v>
      </c>
      <c r="H44" s="2">
        <v>8.1999999999999993</v>
      </c>
      <c r="I44" s="2">
        <v>47.7</v>
      </c>
      <c r="J44" s="2">
        <v>384.5</v>
      </c>
      <c r="K44" s="2">
        <v>5.5</v>
      </c>
      <c r="L44" s="2">
        <v>10</v>
      </c>
      <c r="M44" s="2">
        <v>24.4</v>
      </c>
      <c r="N44" s="2">
        <v>32</v>
      </c>
      <c r="O44" s="2">
        <v>177.4</v>
      </c>
      <c r="P44" s="2">
        <v>631.20000000000005</v>
      </c>
      <c r="Q44" s="2">
        <v>657.1</v>
      </c>
      <c r="R44" s="2">
        <v>147.69999999999999</v>
      </c>
      <c r="S44" s="2">
        <v>148.9</v>
      </c>
      <c r="T44" s="2">
        <v>157.69999999999999</v>
      </c>
      <c r="U44" s="2">
        <v>160</v>
      </c>
      <c r="V44" s="2">
        <v>104.4</v>
      </c>
      <c r="W44" s="2">
        <v>97.3</v>
      </c>
      <c r="X44" s="2">
        <v>93.6</v>
      </c>
      <c r="Y44" s="2">
        <v>111.8</v>
      </c>
      <c r="Z44" s="2">
        <v>154.19999999999999</v>
      </c>
      <c r="AA44" s="2">
        <v>411.1</v>
      </c>
      <c r="AB44" s="2">
        <v>172.7</v>
      </c>
      <c r="AC44" s="2">
        <v>192.2</v>
      </c>
      <c r="AD44" s="2">
        <v>95.3</v>
      </c>
      <c r="AE44" s="2">
        <v>150.19999999999999</v>
      </c>
      <c r="AF44" s="2">
        <v>142.30000000000001</v>
      </c>
      <c r="AG44" s="2">
        <v>86.7</v>
      </c>
      <c r="AH44" s="2">
        <v>80.900000000000006</v>
      </c>
      <c r="AI44" s="2">
        <v>59.1</v>
      </c>
      <c r="AJ44" s="8">
        <v>35.9</v>
      </c>
    </row>
    <row r="45" spans="1:36" x14ac:dyDescent="0.2">
      <c r="A45" s="8" t="s">
        <v>68</v>
      </c>
      <c r="B45" s="2">
        <v>0</v>
      </c>
      <c r="C45" s="2">
        <v>0</v>
      </c>
      <c r="D45" s="2">
        <v>0</v>
      </c>
      <c r="E45" s="2">
        <v>15</v>
      </c>
      <c r="F45" s="2">
        <v>0</v>
      </c>
      <c r="G45" s="2">
        <v>0</v>
      </c>
      <c r="H45" s="2">
        <v>0</v>
      </c>
      <c r="I45" s="2">
        <v>0</v>
      </c>
      <c r="J45" s="2">
        <v>0</v>
      </c>
      <c r="K45" s="2">
        <v>0</v>
      </c>
      <c r="L45" s="2">
        <v>0</v>
      </c>
      <c r="M45" s="2">
        <v>0</v>
      </c>
      <c r="N45" s="2">
        <v>0</v>
      </c>
      <c r="O45" s="2">
        <v>0</v>
      </c>
      <c r="P45" s="2">
        <v>0</v>
      </c>
      <c r="Q45" s="2">
        <v>0</v>
      </c>
      <c r="R45" s="2">
        <v>0</v>
      </c>
      <c r="S45" s="2">
        <v>0</v>
      </c>
      <c r="T45" s="2">
        <v>0</v>
      </c>
      <c r="U45" s="2">
        <v>0</v>
      </c>
      <c r="V45" s="2">
        <v>0</v>
      </c>
      <c r="W45" s="2">
        <v>78</v>
      </c>
      <c r="X45" s="2">
        <v>11</v>
      </c>
      <c r="Y45" s="2">
        <v>0</v>
      </c>
      <c r="Z45" s="2">
        <v>0</v>
      </c>
      <c r="AA45" s="2">
        <v>0</v>
      </c>
      <c r="AB45" s="2">
        <v>0</v>
      </c>
      <c r="AC45" s="2">
        <v>0</v>
      </c>
      <c r="AD45" s="2">
        <v>0</v>
      </c>
      <c r="AE45" s="2">
        <v>0.8</v>
      </c>
      <c r="AF45" s="2">
        <v>12.1</v>
      </c>
      <c r="AG45" s="2">
        <v>17</v>
      </c>
      <c r="AH45" s="2">
        <v>32.200000000000003</v>
      </c>
      <c r="AI45" s="2">
        <v>28.2</v>
      </c>
      <c r="AJ45" s="8">
        <v>24</v>
      </c>
    </row>
    <row r="46" spans="1:36" x14ac:dyDescent="0.2">
      <c r="A46" s="8" t="s">
        <v>83</v>
      </c>
      <c r="B46" s="2">
        <v>0</v>
      </c>
      <c r="C46" s="2">
        <v>0</v>
      </c>
      <c r="D46" s="2">
        <v>0</v>
      </c>
      <c r="E46" s="2">
        <v>0</v>
      </c>
      <c r="F46" s="2">
        <v>0</v>
      </c>
      <c r="G46" s="2">
        <v>0</v>
      </c>
      <c r="H46" s="2">
        <v>0</v>
      </c>
      <c r="I46" s="2">
        <v>0</v>
      </c>
      <c r="J46" s="2">
        <v>0</v>
      </c>
      <c r="K46" s="2">
        <v>0</v>
      </c>
      <c r="L46" s="2">
        <v>0</v>
      </c>
      <c r="M46" s="2">
        <v>0</v>
      </c>
      <c r="N46" s="2">
        <v>0</v>
      </c>
      <c r="O46" s="2">
        <v>173.1</v>
      </c>
      <c r="P46" s="2">
        <v>164</v>
      </c>
      <c r="Q46" s="2">
        <v>18.8</v>
      </c>
      <c r="R46" s="2">
        <v>0</v>
      </c>
      <c r="S46" s="2">
        <v>52.9</v>
      </c>
      <c r="T46" s="2">
        <v>160.19999999999999</v>
      </c>
      <c r="U46" s="2">
        <v>11.7</v>
      </c>
      <c r="V46" s="2">
        <v>12.2</v>
      </c>
      <c r="W46" s="2">
        <v>33.799999999999997</v>
      </c>
      <c r="X46" s="2">
        <v>14.6</v>
      </c>
      <c r="Y46" s="2">
        <v>27.4</v>
      </c>
      <c r="Z46" s="2">
        <v>21.5</v>
      </c>
      <c r="AA46" s="2">
        <v>25.8</v>
      </c>
      <c r="AB46" s="2">
        <v>11</v>
      </c>
      <c r="AC46" s="2">
        <v>9.8000000000000007</v>
      </c>
      <c r="AD46" s="2">
        <v>10.8</v>
      </c>
      <c r="AE46" s="2">
        <v>14.7</v>
      </c>
      <c r="AF46" s="2">
        <v>11.9</v>
      </c>
      <c r="AG46" s="2">
        <v>18.7</v>
      </c>
      <c r="AH46" s="2">
        <v>8</v>
      </c>
      <c r="AI46" s="2">
        <v>31.4</v>
      </c>
      <c r="AJ46" s="8">
        <v>23.6</v>
      </c>
    </row>
    <row r="47" spans="1:36" x14ac:dyDescent="0.2">
      <c r="A47" s="8" t="s">
        <v>77</v>
      </c>
      <c r="B47" s="2">
        <v>0</v>
      </c>
      <c r="C47" s="2">
        <v>0.2</v>
      </c>
      <c r="D47" s="2">
        <v>0</v>
      </c>
      <c r="E47" s="2">
        <v>0</v>
      </c>
      <c r="F47" s="2">
        <v>0</v>
      </c>
      <c r="G47" s="2">
        <v>0</v>
      </c>
      <c r="H47" s="2">
        <v>0</v>
      </c>
      <c r="I47" s="2">
        <v>0</v>
      </c>
      <c r="J47" s="2">
        <v>0</v>
      </c>
      <c r="K47" s="2">
        <v>0</v>
      </c>
      <c r="L47" s="2">
        <v>0</v>
      </c>
      <c r="M47" s="2">
        <v>0</v>
      </c>
      <c r="N47" s="2">
        <v>0</v>
      </c>
      <c r="O47" s="2">
        <v>0</v>
      </c>
      <c r="P47" s="2">
        <v>0</v>
      </c>
      <c r="Q47" s="2">
        <v>0</v>
      </c>
      <c r="R47" s="2">
        <v>0</v>
      </c>
      <c r="S47" s="2">
        <v>0</v>
      </c>
      <c r="T47" s="2">
        <v>0</v>
      </c>
      <c r="U47" s="2">
        <v>0</v>
      </c>
      <c r="V47" s="2">
        <v>0</v>
      </c>
      <c r="W47" s="2">
        <v>0</v>
      </c>
      <c r="X47" s="2">
        <v>0</v>
      </c>
      <c r="Y47" s="2">
        <v>0.7</v>
      </c>
      <c r="Z47" s="2">
        <v>1</v>
      </c>
      <c r="AA47" s="2">
        <v>0.4</v>
      </c>
      <c r="AB47" s="2">
        <v>0</v>
      </c>
      <c r="AC47" s="2">
        <v>0</v>
      </c>
      <c r="AD47" s="2">
        <v>0</v>
      </c>
      <c r="AE47" s="2">
        <v>0</v>
      </c>
      <c r="AF47" s="2">
        <v>25.5</v>
      </c>
      <c r="AG47" s="2">
        <v>95.3</v>
      </c>
      <c r="AH47" s="2">
        <v>15.7</v>
      </c>
      <c r="AI47" s="2">
        <v>0.8</v>
      </c>
      <c r="AJ47" s="8">
        <v>22.2</v>
      </c>
    </row>
    <row r="48" spans="1:36" x14ac:dyDescent="0.2">
      <c r="A48" s="8" t="s">
        <v>70</v>
      </c>
      <c r="B48" s="2">
        <v>0</v>
      </c>
      <c r="C48" s="2">
        <v>0</v>
      </c>
      <c r="D48" s="2">
        <v>0</v>
      </c>
      <c r="E48" s="2">
        <v>0</v>
      </c>
      <c r="F48" s="2">
        <v>0</v>
      </c>
      <c r="G48" s="2">
        <v>0</v>
      </c>
      <c r="H48" s="2">
        <v>0</v>
      </c>
      <c r="I48" s="2">
        <v>0</v>
      </c>
      <c r="J48" s="2">
        <v>0</v>
      </c>
      <c r="K48" s="2">
        <v>0</v>
      </c>
      <c r="L48" s="2">
        <v>0</v>
      </c>
      <c r="M48" s="2">
        <v>0</v>
      </c>
      <c r="N48" s="2">
        <v>0</v>
      </c>
      <c r="O48" s="2">
        <v>0</v>
      </c>
      <c r="P48" s="2">
        <v>0</v>
      </c>
      <c r="Q48" s="2">
        <v>0</v>
      </c>
      <c r="R48" s="2">
        <v>0</v>
      </c>
      <c r="S48" s="2">
        <v>0</v>
      </c>
      <c r="T48" s="2">
        <v>0</v>
      </c>
      <c r="U48" s="2">
        <v>0</v>
      </c>
      <c r="V48" s="2">
        <v>0</v>
      </c>
      <c r="W48" s="2">
        <v>0</v>
      </c>
      <c r="X48" s="2">
        <v>0</v>
      </c>
      <c r="Y48" s="2">
        <v>4.8</v>
      </c>
      <c r="Z48" s="2">
        <v>3.5</v>
      </c>
      <c r="AA48" s="2">
        <v>10.8</v>
      </c>
      <c r="AB48" s="2">
        <v>14.4</v>
      </c>
      <c r="AC48" s="2">
        <v>7.2</v>
      </c>
      <c r="AD48" s="2">
        <v>12.2</v>
      </c>
      <c r="AE48" s="2">
        <v>23.8</v>
      </c>
      <c r="AF48" s="2">
        <v>16.7</v>
      </c>
      <c r="AG48" s="2">
        <v>47.3</v>
      </c>
      <c r="AH48" s="2">
        <v>29.8</v>
      </c>
      <c r="AI48" s="2">
        <v>32.200000000000003</v>
      </c>
      <c r="AJ48" s="8">
        <v>17.100000000000001</v>
      </c>
    </row>
    <row r="49" spans="1:36" x14ac:dyDescent="0.2">
      <c r="A49" s="8" t="s">
        <v>150</v>
      </c>
      <c r="B49" s="2">
        <v>0</v>
      </c>
      <c r="C49" s="2">
        <v>0</v>
      </c>
      <c r="D49" s="2">
        <v>0</v>
      </c>
      <c r="E49" s="2">
        <v>0</v>
      </c>
      <c r="F49" s="2">
        <v>0</v>
      </c>
      <c r="G49" s="2">
        <v>0</v>
      </c>
      <c r="H49" s="2">
        <v>0</v>
      </c>
      <c r="I49" s="2">
        <v>0</v>
      </c>
      <c r="J49" s="2">
        <v>0</v>
      </c>
      <c r="K49" s="2">
        <v>0</v>
      </c>
      <c r="L49" s="2">
        <v>0</v>
      </c>
      <c r="M49" s="2">
        <v>0</v>
      </c>
      <c r="N49" s="2">
        <v>0</v>
      </c>
      <c r="O49" s="2">
        <v>0</v>
      </c>
      <c r="P49" s="2">
        <v>0</v>
      </c>
      <c r="Q49" s="2">
        <v>5.0999999999999996</v>
      </c>
      <c r="R49" s="2">
        <v>42</v>
      </c>
      <c r="S49" s="2">
        <v>32.799999999999997</v>
      </c>
      <c r="T49" s="2">
        <v>0</v>
      </c>
      <c r="U49" s="2">
        <v>0</v>
      </c>
      <c r="V49" s="2">
        <v>0</v>
      </c>
      <c r="W49" s="2">
        <v>1.8</v>
      </c>
      <c r="X49" s="2">
        <v>0</v>
      </c>
      <c r="Y49" s="2">
        <v>2.9</v>
      </c>
      <c r="Z49" s="2">
        <v>0.5</v>
      </c>
      <c r="AA49" s="2">
        <v>5</v>
      </c>
      <c r="AB49" s="2">
        <v>1.8</v>
      </c>
      <c r="AC49" s="2">
        <v>0</v>
      </c>
      <c r="AD49" s="2">
        <v>18.899999999999999</v>
      </c>
      <c r="AE49" s="2">
        <v>26.8</v>
      </c>
      <c r="AF49" s="2">
        <v>0</v>
      </c>
      <c r="AG49" s="2">
        <v>8</v>
      </c>
      <c r="AH49" s="2">
        <v>0</v>
      </c>
      <c r="AI49" s="2">
        <v>51.6</v>
      </c>
      <c r="AJ49" s="8">
        <v>15.4</v>
      </c>
    </row>
    <row r="50" spans="1:36" x14ac:dyDescent="0.2">
      <c r="A50" s="8" t="s">
        <v>65</v>
      </c>
      <c r="B50" s="2">
        <v>0</v>
      </c>
      <c r="C50" s="2">
        <v>0</v>
      </c>
      <c r="D50" s="2">
        <v>0</v>
      </c>
      <c r="E50" s="2">
        <v>0</v>
      </c>
      <c r="F50" s="2">
        <v>0</v>
      </c>
      <c r="G50" s="2">
        <v>0</v>
      </c>
      <c r="H50" s="2">
        <v>0</v>
      </c>
      <c r="I50" s="2">
        <v>0</v>
      </c>
      <c r="J50" s="2">
        <v>0</v>
      </c>
      <c r="K50" s="2">
        <v>0</v>
      </c>
      <c r="L50" s="2">
        <v>0</v>
      </c>
      <c r="M50" s="2">
        <v>0</v>
      </c>
      <c r="N50" s="2">
        <v>37.5</v>
      </c>
      <c r="O50" s="2">
        <v>525.79999999999995</v>
      </c>
      <c r="P50" s="2">
        <v>1002.8</v>
      </c>
      <c r="Q50" s="2">
        <v>877</v>
      </c>
      <c r="R50" s="2">
        <v>191.9</v>
      </c>
      <c r="S50" s="2">
        <v>15.1</v>
      </c>
      <c r="T50" s="2">
        <v>0</v>
      </c>
      <c r="U50" s="2">
        <v>19.5</v>
      </c>
      <c r="V50" s="2">
        <v>69.8</v>
      </c>
      <c r="W50" s="2">
        <v>131.30000000000001</v>
      </c>
      <c r="X50" s="2">
        <v>37.5</v>
      </c>
      <c r="Y50" s="2">
        <v>2.2000000000000002</v>
      </c>
      <c r="Z50" s="2">
        <v>27.7</v>
      </c>
      <c r="AA50" s="2">
        <v>7.7</v>
      </c>
      <c r="AB50" s="2">
        <v>18.600000000000001</v>
      </c>
      <c r="AC50" s="2">
        <v>55.1</v>
      </c>
      <c r="AD50" s="2">
        <v>0.9</v>
      </c>
      <c r="AE50" s="2">
        <v>11.3</v>
      </c>
      <c r="AF50" s="2">
        <v>5.8</v>
      </c>
      <c r="AG50" s="2">
        <v>33.200000000000003</v>
      </c>
      <c r="AH50" s="2">
        <v>47.2</v>
      </c>
      <c r="AI50" s="2">
        <v>45.9</v>
      </c>
      <c r="AJ50" s="8">
        <v>15.3</v>
      </c>
    </row>
    <row r="51" spans="1:36" x14ac:dyDescent="0.2">
      <c r="A51" s="8" t="s">
        <v>56</v>
      </c>
      <c r="B51" s="2">
        <v>0</v>
      </c>
      <c r="C51" s="2">
        <v>0</v>
      </c>
      <c r="D51" s="2">
        <v>0</v>
      </c>
      <c r="E51" s="2">
        <v>0</v>
      </c>
      <c r="F51" s="2">
        <v>0</v>
      </c>
      <c r="G51" s="2">
        <v>0</v>
      </c>
      <c r="H51" s="2">
        <v>0</v>
      </c>
      <c r="I51" s="2">
        <v>0</v>
      </c>
      <c r="J51" s="2">
        <v>0</v>
      </c>
      <c r="K51" s="2">
        <v>0</v>
      </c>
      <c r="L51" s="2">
        <v>0</v>
      </c>
      <c r="M51" s="2">
        <v>0</v>
      </c>
      <c r="N51" s="2">
        <v>0</v>
      </c>
      <c r="O51" s="2">
        <v>0</v>
      </c>
      <c r="P51" s="2">
        <v>0</v>
      </c>
      <c r="Q51" s="2">
        <v>0</v>
      </c>
      <c r="R51" s="2">
        <v>6.3</v>
      </c>
      <c r="S51" s="2">
        <v>0</v>
      </c>
      <c r="T51" s="2">
        <v>0</v>
      </c>
      <c r="U51" s="2">
        <v>0</v>
      </c>
      <c r="V51" s="2">
        <v>0</v>
      </c>
      <c r="W51" s="2">
        <v>0</v>
      </c>
      <c r="X51" s="2">
        <v>0</v>
      </c>
      <c r="Y51" s="2">
        <v>0</v>
      </c>
      <c r="Z51" s="2">
        <v>0</v>
      </c>
      <c r="AA51" s="2">
        <v>0</v>
      </c>
      <c r="AB51" s="2">
        <v>0.4</v>
      </c>
      <c r="AC51" s="2">
        <v>2.7</v>
      </c>
      <c r="AD51" s="2">
        <v>24.6</v>
      </c>
      <c r="AE51" s="2">
        <v>62.7</v>
      </c>
      <c r="AF51" s="2">
        <v>55.5</v>
      </c>
      <c r="AG51" s="2">
        <v>96.8</v>
      </c>
      <c r="AH51" s="2">
        <v>131.9</v>
      </c>
      <c r="AI51" s="2">
        <v>41.6</v>
      </c>
      <c r="AJ51" s="8">
        <v>12.3</v>
      </c>
    </row>
    <row r="52" spans="1:36" x14ac:dyDescent="0.2">
      <c r="A52" s="8" t="s">
        <v>97</v>
      </c>
      <c r="B52" s="2">
        <v>0</v>
      </c>
      <c r="C52" s="2">
        <v>0</v>
      </c>
      <c r="D52" s="2">
        <v>0</v>
      </c>
      <c r="E52" s="2">
        <v>0</v>
      </c>
      <c r="F52" s="2">
        <v>0</v>
      </c>
      <c r="G52" s="2">
        <v>0</v>
      </c>
      <c r="H52" s="2">
        <v>0</v>
      </c>
      <c r="I52" s="2">
        <v>0</v>
      </c>
      <c r="J52" s="2">
        <v>0</v>
      </c>
      <c r="K52" s="2">
        <v>2.9</v>
      </c>
      <c r="L52" s="2">
        <v>0</v>
      </c>
      <c r="M52" s="2">
        <v>0</v>
      </c>
      <c r="N52" s="2">
        <v>0</v>
      </c>
      <c r="O52" s="2">
        <v>0</v>
      </c>
      <c r="P52" s="2">
        <v>0</v>
      </c>
      <c r="Q52" s="2">
        <v>0</v>
      </c>
      <c r="R52" s="2">
        <v>0</v>
      </c>
      <c r="S52" s="2">
        <v>0</v>
      </c>
      <c r="T52" s="2">
        <v>0</v>
      </c>
      <c r="U52" s="2">
        <v>0</v>
      </c>
      <c r="V52" s="2">
        <v>0</v>
      </c>
      <c r="W52" s="2">
        <v>0</v>
      </c>
      <c r="X52" s="2">
        <v>7.8</v>
      </c>
      <c r="Y52" s="2">
        <v>0</v>
      </c>
      <c r="Z52" s="2">
        <v>0</v>
      </c>
      <c r="AA52" s="2">
        <v>0</v>
      </c>
      <c r="AB52" s="2">
        <v>0</v>
      </c>
      <c r="AC52" s="2">
        <v>0</v>
      </c>
      <c r="AD52" s="2">
        <v>0</v>
      </c>
      <c r="AE52" s="2">
        <v>0</v>
      </c>
      <c r="AF52" s="2">
        <v>6.7</v>
      </c>
      <c r="AG52" s="2">
        <v>0.7</v>
      </c>
      <c r="AH52" s="2">
        <v>1.3</v>
      </c>
      <c r="AI52" s="2">
        <v>4</v>
      </c>
      <c r="AJ52" s="8">
        <v>11.8</v>
      </c>
    </row>
    <row r="53" spans="1:36" x14ac:dyDescent="0.2">
      <c r="A53" s="8" t="s">
        <v>80</v>
      </c>
      <c r="B53" s="2">
        <v>0</v>
      </c>
      <c r="C53" s="2">
        <v>0</v>
      </c>
      <c r="D53" s="2">
        <v>0</v>
      </c>
      <c r="E53" s="2">
        <v>0</v>
      </c>
      <c r="F53" s="2">
        <v>0</v>
      </c>
      <c r="G53" s="2">
        <v>0</v>
      </c>
      <c r="H53" s="2">
        <v>0</v>
      </c>
      <c r="I53" s="2">
        <v>0</v>
      </c>
      <c r="J53" s="2">
        <v>0</v>
      </c>
      <c r="K53" s="2">
        <v>0</v>
      </c>
      <c r="L53" s="2">
        <v>0</v>
      </c>
      <c r="M53" s="2">
        <v>0</v>
      </c>
      <c r="N53" s="2">
        <v>0.4</v>
      </c>
      <c r="O53" s="2">
        <v>57</v>
      </c>
      <c r="P53" s="2">
        <v>344.6</v>
      </c>
      <c r="Q53" s="2">
        <v>472.2</v>
      </c>
      <c r="R53" s="2">
        <v>154</v>
      </c>
      <c r="S53" s="2">
        <v>133</v>
      </c>
      <c r="T53" s="2">
        <v>15.8</v>
      </c>
      <c r="U53" s="2">
        <v>361</v>
      </c>
      <c r="V53" s="2">
        <v>131.4</v>
      </c>
      <c r="W53" s="2">
        <v>36.799999999999997</v>
      </c>
      <c r="X53" s="2">
        <v>210.4</v>
      </c>
      <c r="Y53" s="2">
        <v>114.5</v>
      </c>
      <c r="Z53" s="2">
        <v>324.89999999999998</v>
      </c>
      <c r="AA53" s="2">
        <v>425.2</v>
      </c>
      <c r="AB53" s="2">
        <v>158.69999999999999</v>
      </c>
      <c r="AC53" s="2">
        <v>23.4</v>
      </c>
      <c r="AD53" s="2">
        <v>3.9</v>
      </c>
      <c r="AE53" s="2">
        <v>10</v>
      </c>
      <c r="AF53" s="2">
        <v>3.1</v>
      </c>
      <c r="AG53" s="2">
        <v>21.8</v>
      </c>
      <c r="AH53" s="2">
        <v>10.8</v>
      </c>
      <c r="AI53" s="2">
        <v>11.6</v>
      </c>
      <c r="AJ53" s="8">
        <v>11.2</v>
      </c>
    </row>
    <row r="54" spans="1:36" x14ac:dyDescent="0.2">
      <c r="A54" s="8" t="s">
        <v>188</v>
      </c>
      <c r="B54" s="2">
        <v>0</v>
      </c>
      <c r="C54" s="2">
        <v>0</v>
      </c>
      <c r="D54" s="2">
        <v>0</v>
      </c>
      <c r="E54" s="2">
        <v>0</v>
      </c>
      <c r="F54" s="2">
        <v>0</v>
      </c>
      <c r="G54" s="2">
        <v>0</v>
      </c>
      <c r="H54" s="2">
        <v>0</v>
      </c>
      <c r="I54" s="2">
        <v>0</v>
      </c>
      <c r="J54" s="2">
        <v>0</v>
      </c>
      <c r="K54" s="2">
        <v>0</v>
      </c>
      <c r="L54" s="2">
        <v>0</v>
      </c>
      <c r="M54" s="2">
        <v>0</v>
      </c>
      <c r="N54" s="2">
        <v>0</v>
      </c>
      <c r="O54" s="2">
        <v>0</v>
      </c>
      <c r="P54" s="2">
        <v>0</v>
      </c>
      <c r="Q54" s="2">
        <v>0</v>
      </c>
      <c r="R54" s="2">
        <v>0</v>
      </c>
      <c r="S54" s="2">
        <v>0</v>
      </c>
      <c r="T54" s="2">
        <v>0</v>
      </c>
      <c r="U54" s="2">
        <v>0</v>
      </c>
      <c r="V54" s="2">
        <v>0</v>
      </c>
      <c r="W54" s="2">
        <v>0</v>
      </c>
      <c r="X54" s="2">
        <v>0</v>
      </c>
      <c r="Y54" s="2">
        <v>0</v>
      </c>
      <c r="Z54" s="2">
        <v>0</v>
      </c>
      <c r="AA54" s="2">
        <v>0</v>
      </c>
      <c r="AB54" s="2">
        <v>0</v>
      </c>
      <c r="AC54" s="2">
        <v>0</v>
      </c>
      <c r="AD54" s="2">
        <v>0</v>
      </c>
      <c r="AE54" s="2">
        <v>0</v>
      </c>
      <c r="AF54" s="2">
        <v>0</v>
      </c>
      <c r="AG54" s="2">
        <v>0</v>
      </c>
      <c r="AH54" s="2">
        <v>0</v>
      </c>
      <c r="AI54" s="2">
        <v>0</v>
      </c>
      <c r="AJ54" s="8">
        <v>7.6</v>
      </c>
    </row>
    <row r="55" spans="1:36" x14ac:dyDescent="0.2">
      <c r="A55" s="8" t="s">
        <v>67</v>
      </c>
      <c r="B55" s="2">
        <v>0</v>
      </c>
      <c r="C55" s="2">
        <v>0</v>
      </c>
      <c r="D55" s="2">
        <v>1.2</v>
      </c>
      <c r="E55" s="2">
        <v>0</v>
      </c>
      <c r="F55" s="2">
        <v>0</v>
      </c>
      <c r="G55" s="2">
        <v>0</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38.4</v>
      </c>
      <c r="Z55" s="2">
        <v>0</v>
      </c>
      <c r="AA55" s="2">
        <v>0</v>
      </c>
      <c r="AB55" s="2">
        <v>0</v>
      </c>
      <c r="AC55" s="2">
        <v>0.9</v>
      </c>
      <c r="AD55" s="2">
        <v>0</v>
      </c>
      <c r="AE55" s="2">
        <v>0</v>
      </c>
      <c r="AF55" s="2">
        <v>15.1</v>
      </c>
      <c r="AG55" s="2">
        <v>9.9</v>
      </c>
      <c r="AH55" s="2">
        <v>39.299999999999997</v>
      </c>
      <c r="AI55" s="2">
        <v>164.3</v>
      </c>
      <c r="AJ55" s="8">
        <v>6.7</v>
      </c>
    </row>
    <row r="56" spans="1:36" x14ac:dyDescent="0.2">
      <c r="A56" s="8" t="s">
        <v>82</v>
      </c>
      <c r="B56" s="2">
        <v>2</v>
      </c>
      <c r="C56" s="2">
        <v>1.2</v>
      </c>
      <c r="D56" s="2">
        <v>0.3</v>
      </c>
      <c r="E56" s="2">
        <v>7.1</v>
      </c>
      <c r="F56" s="2">
        <v>0.5</v>
      </c>
      <c r="G56" s="2">
        <v>1</v>
      </c>
      <c r="H56" s="2">
        <v>0</v>
      </c>
      <c r="I56" s="2">
        <v>0.1</v>
      </c>
      <c r="J56" s="2">
        <v>6.6</v>
      </c>
      <c r="K56" s="2">
        <v>0</v>
      </c>
      <c r="L56" s="2">
        <v>9.9</v>
      </c>
      <c r="M56" s="2">
        <v>3</v>
      </c>
      <c r="N56" s="2">
        <v>6</v>
      </c>
      <c r="O56" s="2">
        <v>21.6</v>
      </c>
      <c r="P56" s="2">
        <v>13</v>
      </c>
      <c r="Q56" s="2">
        <v>16.5</v>
      </c>
      <c r="R56" s="2">
        <v>41.1</v>
      </c>
      <c r="S56" s="2">
        <v>14.1</v>
      </c>
      <c r="T56" s="2">
        <v>124</v>
      </c>
      <c r="U56" s="2">
        <v>27.2</v>
      </c>
      <c r="V56" s="2">
        <v>12.8</v>
      </c>
      <c r="W56" s="2">
        <v>11</v>
      </c>
      <c r="X56" s="2">
        <v>2.2999999999999998</v>
      </c>
      <c r="Y56" s="2">
        <v>13.8</v>
      </c>
      <c r="Z56" s="2">
        <v>12.9</v>
      </c>
      <c r="AA56" s="2">
        <v>21.9</v>
      </c>
      <c r="AB56" s="2">
        <v>11.6</v>
      </c>
      <c r="AC56" s="2">
        <v>13.6</v>
      </c>
      <c r="AD56" s="2">
        <v>11.4</v>
      </c>
      <c r="AE56" s="2">
        <v>9.1</v>
      </c>
      <c r="AF56" s="2">
        <v>28.9</v>
      </c>
      <c r="AG56" s="2">
        <v>26.4</v>
      </c>
      <c r="AH56" s="2">
        <v>8.1</v>
      </c>
      <c r="AI56" s="2">
        <v>7.3</v>
      </c>
      <c r="AJ56" s="8">
        <v>5.8</v>
      </c>
    </row>
    <row r="57" spans="1:36" x14ac:dyDescent="0.2">
      <c r="A57" s="8" t="s">
        <v>74</v>
      </c>
      <c r="B57" s="2">
        <v>142.30000000000001</v>
      </c>
      <c r="C57" s="2">
        <v>125.3</v>
      </c>
      <c r="D57" s="2">
        <v>23.8</v>
      </c>
      <c r="E57" s="2">
        <v>72.099999999999994</v>
      </c>
      <c r="F57" s="2">
        <v>131</v>
      </c>
      <c r="G57" s="2">
        <v>85</v>
      </c>
      <c r="H57" s="2">
        <v>13.7</v>
      </c>
      <c r="I57" s="2">
        <v>6.3</v>
      </c>
      <c r="J57" s="2">
        <v>6.4</v>
      </c>
      <c r="K57" s="2">
        <v>5.8</v>
      </c>
      <c r="L57" s="2">
        <v>20</v>
      </c>
      <c r="M57" s="2">
        <v>3</v>
      </c>
      <c r="N57" s="2">
        <v>3.6</v>
      </c>
      <c r="O57" s="2">
        <v>126.4</v>
      </c>
      <c r="P57" s="2">
        <v>24.8</v>
      </c>
      <c r="Q57" s="2">
        <v>9.6999999999999993</v>
      </c>
      <c r="R57" s="2">
        <v>79.099999999999994</v>
      </c>
      <c r="S57" s="2">
        <v>3.7</v>
      </c>
      <c r="T57" s="2">
        <v>42.9</v>
      </c>
      <c r="U57" s="2">
        <v>11.3</v>
      </c>
      <c r="V57" s="2">
        <v>12.5</v>
      </c>
      <c r="W57" s="2">
        <v>6.8</v>
      </c>
      <c r="X57" s="2">
        <v>4.4000000000000004</v>
      </c>
      <c r="Y57" s="2">
        <v>11.6</v>
      </c>
      <c r="Z57" s="2">
        <v>6.8</v>
      </c>
      <c r="AA57" s="2">
        <v>15</v>
      </c>
      <c r="AB57" s="2">
        <v>21.2</v>
      </c>
      <c r="AC57" s="2">
        <v>0</v>
      </c>
      <c r="AD57" s="2">
        <v>12.3</v>
      </c>
      <c r="AE57" s="2">
        <v>15.7</v>
      </c>
      <c r="AF57" s="2">
        <v>0</v>
      </c>
      <c r="AG57" s="2">
        <v>6.9</v>
      </c>
      <c r="AH57" s="2">
        <v>21.2</v>
      </c>
      <c r="AI57" s="2">
        <v>0</v>
      </c>
      <c r="AJ57" s="8">
        <v>5.5</v>
      </c>
    </row>
    <row r="58" spans="1:36" x14ac:dyDescent="0.2">
      <c r="A58" s="8" t="s">
        <v>100</v>
      </c>
      <c r="B58" s="2">
        <v>0</v>
      </c>
      <c r="C58" s="2">
        <v>0</v>
      </c>
      <c r="D58" s="2">
        <v>0</v>
      </c>
      <c r="E58" s="2">
        <v>0</v>
      </c>
      <c r="F58" s="2">
        <v>0</v>
      </c>
      <c r="G58" s="2">
        <v>0</v>
      </c>
      <c r="H58" s="2">
        <v>0</v>
      </c>
      <c r="I58" s="2">
        <v>0</v>
      </c>
      <c r="J58" s="2">
        <v>0</v>
      </c>
      <c r="K58" s="2">
        <v>0</v>
      </c>
      <c r="L58" s="2">
        <v>0</v>
      </c>
      <c r="M58" s="2">
        <v>0</v>
      </c>
      <c r="N58" s="2">
        <v>0</v>
      </c>
      <c r="O58" s="2">
        <v>0</v>
      </c>
      <c r="P58" s="2">
        <v>0</v>
      </c>
      <c r="Q58" s="2">
        <v>0</v>
      </c>
      <c r="R58" s="2">
        <v>0</v>
      </c>
      <c r="S58" s="2">
        <v>0</v>
      </c>
      <c r="T58" s="2">
        <v>0</v>
      </c>
      <c r="U58" s="2">
        <v>0</v>
      </c>
      <c r="V58" s="2">
        <v>0</v>
      </c>
      <c r="W58" s="2">
        <v>0</v>
      </c>
      <c r="X58" s="2">
        <v>0</v>
      </c>
      <c r="Y58" s="2">
        <v>0</v>
      </c>
      <c r="Z58" s="2">
        <v>0</v>
      </c>
      <c r="AA58" s="2">
        <v>1.7</v>
      </c>
      <c r="AB58" s="2">
        <v>0.4</v>
      </c>
      <c r="AC58" s="2">
        <v>0.6</v>
      </c>
      <c r="AD58" s="2">
        <v>0.3</v>
      </c>
      <c r="AE58" s="2">
        <v>0.2</v>
      </c>
      <c r="AF58" s="2">
        <v>0.8</v>
      </c>
      <c r="AG58" s="2">
        <v>0</v>
      </c>
      <c r="AH58" s="2">
        <v>0.4</v>
      </c>
      <c r="AI58" s="2">
        <v>0.8</v>
      </c>
      <c r="AJ58" s="8">
        <v>3.6</v>
      </c>
    </row>
    <row r="59" spans="1:36" x14ac:dyDescent="0.2">
      <c r="A59" s="8" t="s">
        <v>86</v>
      </c>
      <c r="B59" s="2">
        <v>0</v>
      </c>
      <c r="C59" s="2">
        <v>0</v>
      </c>
      <c r="D59" s="2">
        <v>0</v>
      </c>
      <c r="E59" s="2">
        <v>0</v>
      </c>
      <c r="F59" s="2">
        <v>0</v>
      </c>
      <c r="G59" s="2">
        <v>0</v>
      </c>
      <c r="H59" s="2">
        <v>0</v>
      </c>
      <c r="I59" s="2">
        <v>0</v>
      </c>
      <c r="J59" s="2">
        <v>0</v>
      </c>
      <c r="K59" s="2">
        <v>0</v>
      </c>
      <c r="L59" s="2">
        <v>0</v>
      </c>
      <c r="M59" s="2">
        <v>5.9</v>
      </c>
      <c r="N59" s="2">
        <v>0</v>
      </c>
      <c r="O59" s="2">
        <v>0</v>
      </c>
      <c r="P59" s="2">
        <v>0</v>
      </c>
      <c r="Q59" s="2">
        <v>0</v>
      </c>
      <c r="R59" s="2">
        <v>0</v>
      </c>
      <c r="S59" s="2">
        <v>0</v>
      </c>
      <c r="T59" s="2">
        <v>0</v>
      </c>
      <c r="U59" s="2">
        <v>0</v>
      </c>
      <c r="V59" s="2">
        <v>0</v>
      </c>
      <c r="W59" s="2">
        <v>0.2</v>
      </c>
      <c r="X59" s="2">
        <v>0</v>
      </c>
      <c r="Y59" s="2">
        <v>0</v>
      </c>
      <c r="Z59" s="2">
        <v>0</v>
      </c>
      <c r="AA59" s="2">
        <v>0</v>
      </c>
      <c r="AB59" s="2">
        <v>0</v>
      </c>
      <c r="AC59" s="2">
        <v>0</v>
      </c>
      <c r="AD59" s="2">
        <v>0</v>
      </c>
      <c r="AE59" s="2">
        <v>0</v>
      </c>
      <c r="AF59" s="2">
        <v>0</v>
      </c>
      <c r="AG59" s="2">
        <v>0</v>
      </c>
      <c r="AH59" s="2">
        <v>4.5999999999999996</v>
      </c>
      <c r="AI59" s="2">
        <v>9</v>
      </c>
      <c r="AJ59" s="8">
        <v>3.5</v>
      </c>
    </row>
    <row r="60" spans="1:36" x14ac:dyDescent="0.2">
      <c r="A60" s="8" t="s">
        <v>129</v>
      </c>
      <c r="B60" s="2">
        <v>0</v>
      </c>
      <c r="C60" s="2">
        <v>0</v>
      </c>
      <c r="D60" s="2">
        <v>0</v>
      </c>
      <c r="E60" s="2">
        <v>0</v>
      </c>
      <c r="F60" s="2">
        <v>0.8</v>
      </c>
      <c r="G60" s="2">
        <v>0</v>
      </c>
      <c r="H60" s="2">
        <v>0</v>
      </c>
      <c r="I60" s="2">
        <v>0</v>
      </c>
      <c r="J60" s="2">
        <v>0</v>
      </c>
      <c r="K60" s="2">
        <v>0</v>
      </c>
      <c r="L60" s="2">
        <v>0</v>
      </c>
      <c r="M60" s="2">
        <v>0</v>
      </c>
      <c r="N60" s="2">
        <v>0</v>
      </c>
      <c r="O60" s="2">
        <v>1.2</v>
      </c>
      <c r="P60" s="2">
        <v>0</v>
      </c>
      <c r="Q60" s="2">
        <v>0</v>
      </c>
      <c r="R60" s="2">
        <v>0</v>
      </c>
      <c r="S60" s="2">
        <v>0</v>
      </c>
      <c r="T60" s="2">
        <v>0</v>
      </c>
      <c r="U60" s="2">
        <v>0</v>
      </c>
      <c r="V60" s="2">
        <v>0</v>
      </c>
      <c r="W60" s="2">
        <v>0</v>
      </c>
      <c r="X60" s="2">
        <v>7.2</v>
      </c>
      <c r="Y60" s="2">
        <v>0</v>
      </c>
      <c r="Z60" s="2">
        <v>0</v>
      </c>
      <c r="AA60" s="2">
        <v>7.9</v>
      </c>
      <c r="AB60" s="2">
        <v>0</v>
      </c>
      <c r="AC60" s="2">
        <v>0</v>
      </c>
      <c r="AD60" s="2">
        <v>0</v>
      </c>
      <c r="AE60" s="2">
        <v>18.600000000000001</v>
      </c>
      <c r="AF60" s="2">
        <v>0</v>
      </c>
      <c r="AG60" s="2">
        <v>0</v>
      </c>
      <c r="AH60" s="2">
        <v>0</v>
      </c>
      <c r="AI60" s="2">
        <v>0</v>
      </c>
      <c r="AJ60" s="8">
        <v>3</v>
      </c>
    </row>
    <row r="61" spans="1:36" x14ac:dyDescent="0.2">
      <c r="A61" s="8" t="s">
        <v>98</v>
      </c>
      <c r="B61" s="2">
        <v>168</v>
      </c>
      <c r="C61" s="2">
        <v>94.6</v>
      </c>
      <c r="D61" s="2">
        <v>26.1</v>
      </c>
      <c r="E61" s="2">
        <v>25.2</v>
      </c>
      <c r="F61" s="2">
        <v>72.2</v>
      </c>
      <c r="G61" s="2">
        <v>37.799999999999997</v>
      </c>
      <c r="H61" s="2">
        <v>43.3</v>
      </c>
      <c r="I61" s="2">
        <v>35.1</v>
      </c>
      <c r="J61" s="2">
        <v>40.1</v>
      </c>
      <c r="K61" s="2">
        <v>23.5</v>
      </c>
      <c r="L61" s="2">
        <v>41.1</v>
      </c>
      <c r="M61" s="2">
        <v>53.8</v>
      </c>
      <c r="N61" s="2">
        <v>45.9</v>
      </c>
      <c r="O61" s="2">
        <v>133.69999999999999</v>
      </c>
      <c r="P61" s="2">
        <v>57.9</v>
      </c>
      <c r="Q61" s="2">
        <v>69.099999999999994</v>
      </c>
      <c r="R61" s="2">
        <v>116.3</v>
      </c>
      <c r="S61" s="2">
        <v>78.900000000000006</v>
      </c>
      <c r="T61" s="2">
        <v>79.5</v>
      </c>
      <c r="U61" s="2">
        <v>99.7</v>
      </c>
      <c r="V61" s="2">
        <v>121.6</v>
      </c>
      <c r="W61" s="2">
        <v>142.9</v>
      </c>
      <c r="X61" s="2">
        <v>84.4</v>
      </c>
      <c r="Y61" s="2">
        <v>95.8</v>
      </c>
      <c r="Z61" s="2">
        <v>56.7</v>
      </c>
      <c r="AA61" s="2">
        <v>40.6</v>
      </c>
      <c r="AB61" s="2">
        <v>15.1</v>
      </c>
      <c r="AC61" s="2">
        <v>6.7</v>
      </c>
      <c r="AD61" s="2">
        <v>5.4</v>
      </c>
      <c r="AE61" s="2">
        <v>3.9</v>
      </c>
      <c r="AF61" s="2">
        <v>4.9000000000000004</v>
      </c>
      <c r="AG61" s="2">
        <v>1.6</v>
      </c>
      <c r="AH61" s="2">
        <v>0.6</v>
      </c>
      <c r="AI61" s="2">
        <v>1</v>
      </c>
      <c r="AJ61" s="8">
        <v>2.8</v>
      </c>
    </row>
    <row r="62" spans="1:36" x14ac:dyDescent="0.2">
      <c r="A62" s="8" t="s">
        <v>89</v>
      </c>
      <c r="B62" s="2">
        <v>0</v>
      </c>
      <c r="C62" s="2">
        <v>0</v>
      </c>
      <c r="D62" s="2">
        <v>0</v>
      </c>
      <c r="E62" s="2">
        <v>0</v>
      </c>
      <c r="F62" s="2">
        <v>0</v>
      </c>
      <c r="G62" s="2">
        <v>0</v>
      </c>
      <c r="H62" s="2">
        <v>0</v>
      </c>
      <c r="I62" s="2">
        <v>0</v>
      </c>
      <c r="J62" s="2">
        <v>0</v>
      </c>
      <c r="K62" s="2">
        <v>0</v>
      </c>
      <c r="L62" s="2">
        <v>0</v>
      </c>
      <c r="M62" s="2">
        <v>0</v>
      </c>
      <c r="N62" s="2">
        <v>0</v>
      </c>
      <c r="O62" s="2">
        <v>0</v>
      </c>
      <c r="P62" s="2">
        <v>0</v>
      </c>
      <c r="Q62" s="2">
        <v>1.2</v>
      </c>
      <c r="R62" s="2">
        <v>0</v>
      </c>
      <c r="S62" s="2">
        <v>0</v>
      </c>
      <c r="T62" s="2">
        <v>0</v>
      </c>
      <c r="U62" s="2">
        <v>0.6</v>
      </c>
      <c r="V62" s="2">
        <v>0</v>
      </c>
      <c r="W62" s="2">
        <v>0.4</v>
      </c>
      <c r="X62" s="2">
        <v>0</v>
      </c>
      <c r="Y62" s="2">
        <v>0</v>
      </c>
      <c r="Z62" s="2">
        <v>0</v>
      </c>
      <c r="AA62" s="2">
        <v>0</v>
      </c>
      <c r="AB62" s="2">
        <v>0</v>
      </c>
      <c r="AC62" s="2">
        <v>0</v>
      </c>
      <c r="AD62" s="2">
        <v>0</v>
      </c>
      <c r="AE62" s="2">
        <v>0</v>
      </c>
      <c r="AF62" s="2">
        <v>0</v>
      </c>
      <c r="AG62" s="2">
        <v>0.4</v>
      </c>
      <c r="AH62" s="2">
        <v>3.1</v>
      </c>
      <c r="AI62" s="2">
        <v>0.3</v>
      </c>
      <c r="AJ62" s="8">
        <v>2.4</v>
      </c>
    </row>
    <row r="63" spans="1:36" x14ac:dyDescent="0.2">
      <c r="A63" s="8" t="s">
        <v>189</v>
      </c>
      <c r="B63" s="2">
        <v>0</v>
      </c>
      <c r="C63" s="2">
        <v>0</v>
      </c>
      <c r="D63" s="2">
        <v>0</v>
      </c>
      <c r="E63" s="2">
        <v>0</v>
      </c>
      <c r="F63" s="2">
        <v>0</v>
      </c>
      <c r="G63" s="2">
        <v>1.5</v>
      </c>
      <c r="H63" s="2">
        <v>0</v>
      </c>
      <c r="I63" s="2">
        <v>3.5</v>
      </c>
      <c r="J63" s="2">
        <v>0</v>
      </c>
      <c r="K63" s="2">
        <v>12.8</v>
      </c>
      <c r="L63" s="2">
        <v>6.4</v>
      </c>
      <c r="M63" s="2">
        <v>0</v>
      </c>
      <c r="N63" s="2">
        <v>0</v>
      </c>
      <c r="O63" s="2">
        <v>0.7</v>
      </c>
      <c r="P63" s="2">
        <v>0</v>
      </c>
      <c r="Q63" s="2">
        <v>1</v>
      </c>
      <c r="R63" s="2">
        <v>1506.4</v>
      </c>
      <c r="S63" s="2">
        <v>375.8</v>
      </c>
      <c r="T63" s="2">
        <v>2.2000000000000002</v>
      </c>
      <c r="U63" s="2">
        <v>2.2000000000000002</v>
      </c>
      <c r="V63" s="2">
        <v>2.2000000000000002</v>
      </c>
      <c r="W63" s="2">
        <v>0.1</v>
      </c>
      <c r="X63" s="2">
        <v>0.8</v>
      </c>
      <c r="Y63" s="2">
        <v>0</v>
      </c>
      <c r="Z63" s="2">
        <v>0.7</v>
      </c>
      <c r="AA63" s="2">
        <v>0</v>
      </c>
      <c r="AB63" s="2">
        <v>0</v>
      </c>
      <c r="AC63" s="2">
        <v>1.2</v>
      </c>
      <c r="AD63" s="2">
        <v>0</v>
      </c>
      <c r="AE63" s="2">
        <v>1.1000000000000001</v>
      </c>
      <c r="AF63" s="2">
        <v>2.2000000000000002</v>
      </c>
      <c r="AG63" s="2">
        <v>1.9</v>
      </c>
      <c r="AH63" s="2">
        <v>0.5</v>
      </c>
      <c r="AI63" s="2">
        <v>0</v>
      </c>
      <c r="AJ63" s="8">
        <v>2.2999999999999998</v>
      </c>
    </row>
    <row r="64" spans="1:36" x14ac:dyDescent="0.2">
      <c r="A64" s="8" t="s">
        <v>118</v>
      </c>
      <c r="B64" s="2">
        <v>0</v>
      </c>
      <c r="C64" s="2">
        <v>0</v>
      </c>
      <c r="D64" s="2">
        <v>0</v>
      </c>
      <c r="E64" s="2">
        <v>0</v>
      </c>
      <c r="F64" s="2">
        <v>1.4</v>
      </c>
      <c r="G64" s="2">
        <v>0</v>
      </c>
      <c r="H64" s="2">
        <v>0</v>
      </c>
      <c r="I64" s="2">
        <v>0</v>
      </c>
      <c r="J64" s="2">
        <v>0</v>
      </c>
      <c r="K64" s="2">
        <v>0</v>
      </c>
      <c r="L64" s="2">
        <v>0</v>
      </c>
      <c r="M64" s="2">
        <v>0</v>
      </c>
      <c r="N64" s="2">
        <v>1</v>
      </c>
      <c r="O64" s="2">
        <v>0</v>
      </c>
      <c r="P64" s="2">
        <v>39.5</v>
      </c>
      <c r="Q64" s="2">
        <v>0</v>
      </c>
      <c r="R64" s="2">
        <v>0.5</v>
      </c>
      <c r="S64" s="2">
        <v>10.8</v>
      </c>
      <c r="T64" s="2">
        <v>0</v>
      </c>
      <c r="U64" s="2">
        <v>0</v>
      </c>
      <c r="V64" s="2">
        <v>0</v>
      </c>
      <c r="W64" s="2">
        <v>0</v>
      </c>
      <c r="X64" s="2">
        <v>0</v>
      </c>
      <c r="Y64" s="2">
        <v>0</v>
      </c>
      <c r="Z64" s="2">
        <v>0</v>
      </c>
      <c r="AA64" s="2">
        <v>0</v>
      </c>
      <c r="AB64" s="2">
        <v>0</v>
      </c>
      <c r="AC64" s="2">
        <v>1</v>
      </c>
      <c r="AD64" s="2">
        <v>2.1</v>
      </c>
      <c r="AE64" s="2">
        <v>2.8</v>
      </c>
      <c r="AF64" s="2">
        <v>0</v>
      </c>
      <c r="AG64" s="2">
        <v>2</v>
      </c>
      <c r="AH64" s="2">
        <v>0</v>
      </c>
      <c r="AI64" s="2">
        <v>4.4000000000000004</v>
      </c>
      <c r="AJ64" s="8">
        <v>2.1</v>
      </c>
    </row>
    <row r="65" spans="1:36" x14ac:dyDescent="0.2">
      <c r="A65" s="8" t="s">
        <v>90</v>
      </c>
      <c r="B65" s="2">
        <v>0</v>
      </c>
      <c r="C65" s="2">
        <v>0</v>
      </c>
      <c r="D65" s="2">
        <v>0</v>
      </c>
      <c r="E65" s="2">
        <v>0</v>
      </c>
      <c r="F65" s="2">
        <v>0</v>
      </c>
      <c r="G65" s="2">
        <v>0</v>
      </c>
      <c r="H65" s="2">
        <v>0</v>
      </c>
      <c r="I65" s="2">
        <v>0</v>
      </c>
      <c r="J65" s="2">
        <v>19.399999999999999</v>
      </c>
      <c r="K65" s="2">
        <v>0</v>
      </c>
      <c r="L65" s="2">
        <v>0</v>
      </c>
      <c r="M65" s="2">
        <v>0</v>
      </c>
      <c r="N65" s="2">
        <v>0</v>
      </c>
      <c r="O65" s="2">
        <v>363</v>
      </c>
      <c r="P65" s="2">
        <v>935.1</v>
      </c>
      <c r="Q65" s="2">
        <v>528.9</v>
      </c>
      <c r="R65" s="2">
        <v>43.5</v>
      </c>
      <c r="S65" s="2">
        <v>35.9</v>
      </c>
      <c r="T65" s="2">
        <v>15.9</v>
      </c>
      <c r="U65" s="2">
        <v>26.6</v>
      </c>
      <c r="V65" s="2">
        <v>162.4</v>
      </c>
      <c r="W65" s="2">
        <v>37.200000000000003</v>
      </c>
      <c r="X65" s="2">
        <v>14.5</v>
      </c>
      <c r="Y65" s="2">
        <v>3</v>
      </c>
      <c r="Z65" s="2">
        <v>0</v>
      </c>
      <c r="AA65" s="2">
        <v>0</v>
      </c>
      <c r="AB65" s="2">
        <v>0</v>
      </c>
      <c r="AC65" s="2">
        <v>0</v>
      </c>
      <c r="AD65" s="2">
        <v>0</v>
      </c>
      <c r="AE65" s="2">
        <v>0.6</v>
      </c>
      <c r="AF65" s="2">
        <v>0</v>
      </c>
      <c r="AG65" s="2">
        <v>1.7</v>
      </c>
      <c r="AH65" s="2">
        <v>2.8</v>
      </c>
      <c r="AI65" s="2">
        <v>4.2</v>
      </c>
      <c r="AJ65" s="8">
        <v>2.1</v>
      </c>
    </row>
    <row r="66" spans="1:36" x14ac:dyDescent="0.2">
      <c r="A66" s="8" t="s">
        <v>122</v>
      </c>
      <c r="B66" s="2">
        <v>0</v>
      </c>
      <c r="C66" s="2">
        <v>0</v>
      </c>
      <c r="D66" s="2">
        <v>0</v>
      </c>
      <c r="E66" s="2">
        <v>0</v>
      </c>
      <c r="F66" s="2">
        <v>1.5</v>
      </c>
      <c r="G66" s="2">
        <v>2.6</v>
      </c>
      <c r="H66" s="2">
        <v>0</v>
      </c>
      <c r="I66" s="2">
        <v>0</v>
      </c>
      <c r="J66" s="2">
        <v>0</v>
      </c>
      <c r="K66" s="2">
        <v>0</v>
      </c>
      <c r="L66" s="2">
        <v>0</v>
      </c>
      <c r="M66" s="2">
        <v>0</v>
      </c>
      <c r="N66" s="2">
        <v>0</v>
      </c>
      <c r="O66" s="2">
        <v>0</v>
      </c>
      <c r="P66" s="2">
        <v>0</v>
      </c>
      <c r="Q66" s="2">
        <v>0</v>
      </c>
      <c r="R66" s="2">
        <v>0</v>
      </c>
      <c r="S66" s="2">
        <v>0</v>
      </c>
      <c r="T66" s="2">
        <v>0</v>
      </c>
      <c r="U66" s="2">
        <v>0</v>
      </c>
      <c r="V66" s="2">
        <v>4.8</v>
      </c>
      <c r="W66" s="2">
        <v>0</v>
      </c>
      <c r="X66" s="2">
        <v>1.2</v>
      </c>
      <c r="Y66" s="2">
        <v>0</v>
      </c>
      <c r="Z66" s="2">
        <v>0</v>
      </c>
      <c r="AA66" s="2">
        <v>1.9</v>
      </c>
      <c r="AB66" s="2">
        <v>9</v>
      </c>
      <c r="AC66" s="2">
        <v>0</v>
      </c>
      <c r="AD66" s="2">
        <v>0</v>
      </c>
      <c r="AE66" s="2">
        <v>0</v>
      </c>
      <c r="AF66" s="2">
        <v>0</v>
      </c>
      <c r="AG66" s="2">
        <v>0</v>
      </c>
      <c r="AH66" s="2">
        <v>0</v>
      </c>
      <c r="AI66" s="2">
        <v>0</v>
      </c>
      <c r="AJ66" s="8">
        <v>1.7</v>
      </c>
    </row>
    <row r="67" spans="1:36" x14ac:dyDescent="0.2">
      <c r="A67" s="8" t="s">
        <v>106</v>
      </c>
      <c r="B67" s="2">
        <v>0</v>
      </c>
      <c r="C67" s="2">
        <v>0</v>
      </c>
      <c r="D67" s="2">
        <v>0</v>
      </c>
      <c r="E67" s="2">
        <v>0</v>
      </c>
      <c r="F67" s="2">
        <v>0</v>
      </c>
      <c r="G67" s="2">
        <v>0</v>
      </c>
      <c r="H67" s="2">
        <v>0</v>
      </c>
      <c r="I67" s="2">
        <v>0</v>
      </c>
      <c r="J67" s="2">
        <v>0</v>
      </c>
      <c r="K67" s="2">
        <v>0</v>
      </c>
      <c r="L67" s="2">
        <v>0</v>
      </c>
      <c r="M67" s="2">
        <v>0</v>
      </c>
      <c r="N67" s="2">
        <v>0</v>
      </c>
      <c r="O67" s="2">
        <v>0.5</v>
      </c>
      <c r="P67" s="2">
        <v>0</v>
      </c>
      <c r="Q67" s="2">
        <v>0</v>
      </c>
      <c r="R67" s="2">
        <v>0</v>
      </c>
      <c r="S67" s="2">
        <v>18.600000000000001</v>
      </c>
      <c r="T67" s="2">
        <v>0</v>
      </c>
      <c r="U67" s="2">
        <v>0</v>
      </c>
      <c r="V67" s="2">
        <v>0</v>
      </c>
      <c r="W67" s="2">
        <v>0</v>
      </c>
      <c r="X67" s="2">
        <v>0</v>
      </c>
      <c r="Y67" s="2">
        <v>0</v>
      </c>
      <c r="Z67" s="2">
        <v>0</v>
      </c>
      <c r="AA67" s="2">
        <v>0</v>
      </c>
      <c r="AB67" s="2">
        <v>0</v>
      </c>
      <c r="AC67" s="2">
        <v>0</v>
      </c>
      <c r="AD67" s="2">
        <v>20.5</v>
      </c>
      <c r="AE67" s="2">
        <v>15.6</v>
      </c>
      <c r="AF67" s="2">
        <v>7.7</v>
      </c>
      <c r="AG67" s="2">
        <v>0.7</v>
      </c>
      <c r="AH67" s="2">
        <v>0.2</v>
      </c>
      <c r="AI67" s="2">
        <v>0.3</v>
      </c>
      <c r="AJ67" s="8">
        <v>1.4</v>
      </c>
    </row>
    <row r="68" spans="1:36" x14ac:dyDescent="0.2">
      <c r="A68" s="8" t="s">
        <v>103</v>
      </c>
      <c r="B68" s="2">
        <v>0</v>
      </c>
      <c r="C68" s="2">
        <v>0</v>
      </c>
      <c r="D68" s="2">
        <v>0</v>
      </c>
      <c r="E68" s="2">
        <v>0</v>
      </c>
      <c r="F68" s="2">
        <v>0</v>
      </c>
      <c r="G68" s="2">
        <v>0</v>
      </c>
      <c r="H68" s="2">
        <v>0</v>
      </c>
      <c r="I68" s="2">
        <v>0</v>
      </c>
      <c r="J68" s="2">
        <v>0</v>
      </c>
      <c r="K68" s="2">
        <v>0</v>
      </c>
      <c r="L68" s="2">
        <v>26.1</v>
      </c>
      <c r="M68" s="2">
        <v>22.5</v>
      </c>
      <c r="N68" s="2">
        <v>14.2</v>
      </c>
      <c r="O68" s="2">
        <v>0</v>
      </c>
      <c r="P68" s="2">
        <v>0</v>
      </c>
      <c r="Q68" s="2">
        <v>0</v>
      </c>
      <c r="R68" s="2">
        <v>0</v>
      </c>
      <c r="S68" s="2">
        <v>0</v>
      </c>
      <c r="T68" s="2">
        <v>0</v>
      </c>
      <c r="U68" s="2">
        <v>0</v>
      </c>
      <c r="V68" s="2">
        <v>0</v>
      </c>
      <c r="W68" s="2">
        <v>0</v>
      </c>
      <c r="X68" s="2">
        <v>7.5</v>
      </c>
      <c r="Y68" s="2">
        <v>0</v>
      </c>
      <c r="Z68" s="2">
        <v>0</v>
      </c>
      <c r="AA68" s="2">
        <v>0</v>
      </c>
      <c r="AB68" s="2">
        <v>0</v>
      </c>
      <c r="AC68" s="2">
        <v>0</v>
      </c>
      <c r="AD68" s="2">
        <v>0</v>
      </c>
      <c r="AE68" s="2">
        <v>0</v>
      </c>
      <c r="AF68" s="2">
        <v>2.6</v>
      </c>
      <c r="AG68" s="2">
        <v>0</v>
      </c>
      <c r="AH68" s="2">
        <v>0.4</v>
      </c>
      <c r="AI68" s="2">
        <v>0</v>
      </c>
      <c r="AJ68" s="8">
        <v>1.4</v>
      </c>
    </row>
    <row r="69" spans="1:36" x14ac:dyDescent="0.2">
      <c r="A69" s="8" t="s">
        <v>190</v>
      </c>
      <c r="B69" s="2">
        <v>0</v>
      </c>
      <c r="C69" s="2">
        <v>0</v>
      </c>
      <c r="D69" s="2">
        <v>0</v>
      </c>
      <c r="E69" s="2">
        <v>0</v>
      </c>
      <c r="F69" s="2">
        <v>0</v>
      </c>
      <c r="G69" s="2">
        <v>0</v>
      </c>
      <c r="H69" s="2">
        <v>0</v>
      </c>
      <c r="I69" s="2">
        <v>0</v>
      </c>
      <c r="J69" s="2">
        <v>0</v>
      </c>
      <c r="K69" s="2">
        <v>0</v>
      </c>
      <c r="L69" s="2">
        <v>0</v>
      </c>
      <c r="M69" s="2">
        <v>0</v>
      </c>
      <c r="N69" s="2">
        <v>0</v>
      </c>
      <c r="O69" s="2">
        <v>0</v>
      </c>
      <c r="P69" s="2">
        <v>0</v>
      </c>
      <c r="Q69" s="2">
        <v>0</v>
      </c>
      <c r="R69" s="2">
        <v>0</v>
      </c>
      <c r="S69" s="2">
        <v>0</v>
      </c>
      <c r="T69" s="2">
        <v>0</v>
      </c>
      <c r="U69" s="2">
        <v>0</v>
      </c>
      <c r="V69" s="2">
        <v>0</v>
      </c>
      <c r="W69" s="2">
        <v>0</v>
      </c>
      <c r="X69" s="2">
        <v>0</v>
      </c>
      <c r="Y69" s="2">
        <v>0</v>
      </c>
      <c r="Z69" s="2">
        <v>0</v>
      </c>
      <c r="AA69" s="2">
        <v>0</v>
      </c>
      <c r="AB69" s="2">
        <v>0</v>
      </c>
      <c r="AC69" s="2">
        <v>0</v>
      </c>
      <c r="AD69" s="2">
        <v>0</v>
      </c>
      <c r="AE69" s="2">
        <v>0</v>
      </c>
      <c r="AF69" s="2">
        <v>0</v>
      </c>
      <c r="AG69" s="2">
        <v>0</v>
      </c>
      <c r="AH69" s="2">
        <v>0</v>
      </c>
      <c r="AI69" s="2">
        <v>0</v>
      </c>
      <c r="AJ69" s="8">
        <v>1.3</v>
      </c>
    </row>
    <row r="70" spans="1:36" x14ac:dyDescent="0.2">
      <c r="A70" s="8" t="s">
        <v>95</v>
      </c>
      <c r="B70" s="2">
        <v>0</v>
      </c>
      <c r="C70" s="2">
        <v>0</v>
      </c>
      <c r="D70" s="2">
        <v>0</v>
      </c>
      <c r="E70" s="2">
        <v>0</v>
      </c>
      <c r="F70" s="2">
        <v>0</v>
      </c>
      <c r="G70" s="2">
        <v>0</v>
      </c>
      <c r="H70" s="2">
        <v>0</v>
      </c>
      <c r="I70" s="2">
        <v>0</v>
      </c>
      <c r="J70" s="2">
        <v>0</v>
      </c>
      <c r="K70" s="2">
        <v>0</v>
      </c>
      <c r="L70" s="2">
        <v>0</v>
      </c>
      <c r="M70" s="2">
        <v>0</v>
      </c>
      <c r="N70" s="2">
        <v>0</v>
      </c>
      <c r="O70" s="2">
        <v>0</v>
      </c>
      <c r="P70" s="2">
        <v>0</v>
      </c>
      <c r="Q70" s="2">
        <v>1.1000000000000001</v>
      </c>
      <c r="R70" s="2">
        <v>1.6</v>
      </c>
      <c r="S70" s="2">
        <v>0.8</v>
      </c>
      <c r="T70" s="2">
        <v>0</v>
      </c>
      <c r="U70" s="2">
        <v>0</v>
      </c>
      <c r="V70" s="2">
        <v>0</v>
      </c>
      <c r="W70" s="2">
        <v>0</v>
      </c>
      <c r="X70" s="2">
        <v>0</v>
      </c>
      <c r="Y70" s="2">
        <v>0</v>
      </c>
      <c r="Z70" s="2">
        <v>0</v>
      </c>
      <c r="AA70" s="2">
        <v>1.3</v>
      </c>
      <c r="AB70" s="2">
        <v>20.9</v>
      </c>
      <c r="AC70" s="2">
        <v>0</v>
      </c>
      <c r="AD70" s="2">
        <v>0.5</v>
      </c>
      <c r="AE70" s="2">
        <v>1</v>
      </c>
      <c r="AF70" s="2">
        <v>2.8</v>
      </c>
      <c r="AG70" s="2">
        <v>0</v>
      </c>
      <c r="AH70" s="2">
        <v>1.5</v>
      </c>
      <c r="AI70" s="2">
        <v>2.5</v>
      </c>
      <c r="AJ70" s="8">
        <v>1.3</v>
      </c>
    </row>
    <row r="71" spans="1:36" x14ac:dyDescent="0.2">
      <c r="A71" s="8" t="s">
        <v>125</v>
      </c>
      <c r="B71" s="2">
        <v>0</v>
      </c>
      <c r="C71" s="2">
        <v>0</v>
      </c>
      <c r="D71" s="2">
        <v>0</v>
      </c>
      <c r="E71" s="2">
        <v>0</v>
      </c>
      <c r="F71" s="2">
        <v>0</v>
      </c>
      <c r="G71" s="2">
        <v>0</v>
      </c>
      <c r="H71" s="2">
        <v>0</v>
      </c>
      <c r="I71" s="2">
        <v>0</v>
      </c>
      <c r="J71" s="2">
        <v>0</v>
      </c>
      <c r="K71" s="2">
        <v>0</v>
      </c>
      <c r="L71" s="2">
        <v>0</v>
      </c>
      <c r="M71" s="2">
        <v>0</v>
      </c>
      <c r="N71" s="2">
        <v>0</v>
      </c>
      <c r="O71" s="2">
        <v>0</v>
      </c>
      <c r="P71" s="2">
        <v>0</v>
      </c>
      <c r="Q71" s="2">
        <v>0</v>
      </c>
      <c r="R71" s="2">
        <v>0</v>
      </c>
      <c r="S71" s="2">
        <v>0</v>
      </c>
      <c r="T71" s="2">
        <v>1.5</v>
      </c>
      <c r="U71" s="2">
        <v>1.1000000000000001</v>
      </c>
      <c r="V71" s="2">
        <v>3</v>
      </c>
      <c r="W71" s="2">
        <v>0</v>
      </c>
      <c r="X71" s="2">
        <v>0.2</v>
      </c>
      <c r="Y71" s="2">
        <v>0</v>
      </c>
      <c r="Z71" s="2">
        <v>0</v>
      </c>
      <c r="AA71" s="2">
        <v>0</v>
      </c>
      <c r="AB71" s="2">
        <v>0</v>
      </c>
      <c r="AC71" s="2">
        <v>0</v>
      </c>
      <c r="AD71" s="2">
        <v>0</v>
      </c>
      <c r="AE71" s="2">
        <v>0</v>
      </c>
      <c r="AF71" s="2">
        <v>0</v>
      </c>
      <c r="AG71" s="2">
        <v>4.2</v>
      </c>
      <c r="AH71" s="2">
        <v>0</v>
      </c>
      <c r="AI71" s="2">
        <v>4.0999999999999996</v>
      </c>
      <c r="AJ71" s="8">
        <v>1</v>
      </c>
    </row>
    <row r="72" spans="1:36" x14ac:dyDescent="0.2">
      <c r="A72" s="8" t="s">
        <v>93</v>
      </c>
      <c r="B72" s="2">
        <v>0</v>
      </c>
      <c r="C72" s="2">
        <v>0</v>
      </c>
      <c r="D72" s="2">
        <v>0</v>
      </c>
      <c r="E72" s="2">
        <v>0</v>
      </c>
      <c r="F72" s="2">
        <v>0</v>
      </c>
      <c r="G72" s="2">
        <v>0</v>
      </c>
      <c r="H72" s="2">
        <v>0</v>
      </c>
      <c r="I72" s="2">
        <v>0</v>
      </c>
      <c r="J72" s="2">
        <v>0</v>
      </c>
      <c r="K72" s="2">
        <v>0.4</v>
      </c>
      <c r="L72" s="2">
        <v>0.2</v>
      </c>
      <c r="M72" s="2">
        <v>0</v>
      </c>
      <c r="N72" s="2">
        <v>0.2</v>
      </c>
      <c r="O72" s="2">
        <v>0.3</v>
      </c>
      <c r="P72" s="2">
        <v>0.2</v>
      </c>
      <c r="Q72" s="2">
        <v>0</v>
      </c>
      <c r="R72" s="2">
        <v>1</v>
      </c>
      <c r="S72" s="2">
        <v>1.3</v>
      </c>
      <c r="T72" s="2">
        <v>2.4</v>
      </c>
      <c r="U72" s="2">
        <v>0.3</v>
      </c>
      <c r="V72" s="2">
        <v>9.5</v>
      </c>
      <c r="W72" s="2">
        <v>3</v>
      </c>
      <c r="X72" s="2">
        <v>1.8</v>
      </c>
      <c r="Y72" s="2">
        <v>5.6</v>
      </c>
      <c r="Z72" s="2">
        <v>2.7</v>
      </c>
      <c r="AA72" s="2">
        <v>6.8</v>
      </c>
      <c r="AB72" s="2">
        <v>2.8</v>
      </c>
      <c r="AC72" s="2">
        <v>2.5</v>
      </c>
      <c r="AD72" s="2">
        <v>1</v>
      </c>
      <c r="AE72" s="2">
        <v>0</v>
      </c>
      <c r="AF72" s="2">
        <v>7.1</v>
      </c>
      <c r="AG72" s="2">
        <v>12.3</v>
      </c>
      <c r="AH72" s="2">
        <v>1.6</v>
      </c>
      <c r="AI72" s="2">
        <v>2.2999999999999998</v>
      </c>
      <c r="AJ72" s="8">
        <v>0.4</v>
      </c>
    </row>
    <row r="73" spans="1:36" x14ac:dyDescent="0.2">
      <c r="A73" s="8" t="s">
        <v>116</v>
      </c>
      <c r="B73" s="2">
        <v>0</v>
      </c>
      <c r="C73" s="2">
        <v>0</v>
      </c>
      <c r="D73" s="2">
        <v>0.7</v>
      </c>
      <c r="E73" s="2">
        <v>0</v>
      </c>
      <c r="F73" s="2">
        <v>0</v>
      </c>
      <c r="G73" s="2">
        <v>0</v>
      </c>
      <c r="H73" s="2">
        <v>0</v>
      </c>
      <c r="I73" s="2">
        <v>0.9</v>
      </c>
      <c r="J73" s="2">
        <v>0.6</v>
      </c>
      <c r="K73" s="2">
        <v>0</v>
      </c>
      <c r="L73" s="2">
        <v>0</v>
      </c>
      <c r="M73" s="2">
        <v>0</v>
      </c>
      <c r="N73" s="2">
        <v>0</v>
      </c>
      <c r="O73" s="2">
        <v>0</v>
      </c>
      <c r="P73" s="2">
        <v>0</v>
      </c>
      <c r="Q73" s="2">
        <v>0</v>
      </c>
      <c r="R73" s="2">
        <v>0</v>
      </c>
      <c r="S73" s="2">
        <v>0</v>
      </c>
      <c r="T73" s="2">
        <v>0</v>
      </c>
      <c r="U73" s="2">
        <v>0</v>
      </c>
      <c r="V73" s="2">
        <v>0</v>
      </c>
      <c r="W73" s="2">
        <v>252.9</v>
      </c>
      <c r="X73" s="2">
        <v>143.80000000000001</v>
      </c>
      <c r="Y73" s="2">
        <v>0</v>
      </c>
      <c r="Z73" s="2">
        <v>0</v>
      </c>
      <c r="AA73" s="2">
        <v>0</v>
      </c>
      <c r="AB73" s="2">
        <v>0</v>
      </c>
      <c r="AC73" s="2">
        <v>0</v>
      </c>
      <c r="AD73" s="2">
        <v>0</v>
      </c>
      <c r="AE73" s="2">
        <v>0</v>
      </c>
      <c r="AF73" s="2">
        <v>0</v>
      </c>
      <c r="AG73" s="2">
        <v>0</v>
      </c>
      <c r="AH73" s="2">
        <v>0</v>
      </c>
      <c r="AI73" s="2">
        <v>0</v>
      </c>
      <c r="AJ73" s="8">
        <v>0.4</v>
      </c>
    </row>
    <row r="74" spans="1:36" x14ac:dyDescent="0.2">
      <c r="A74" s="8" t="s">
        <v>191</v>
      </c>
      <c r="B74" s="2">
        <v>0</v>
      </c>
      <c r="C74" s="2">
        <v>0</v>
      </c>
      <c r="D74" s="2">
        <v>0</v>
      </c>
      <c r="E74" s="2">
        <v>0</v>
      </c>
      <c r="F74" s="2">
        <v>0</v>
      </c>
      <c r="G74" s="2">
        <v>0</v>
      </c>
      <c r="H74" s="2">
        <v>0</v>
      </c>
      <c r="I74" s="2">
        <v>0</v>
      </c>
      <c r="J74" s="2">
        <v>0</v>
      </c>
      <c r="K74" s="2">
        <v>0</v>
      </c>
      <c r="L74" s="2">
        <v>0</v>
      </c>
      <c r="M74" s="2">
        <v>0</v>
      </c>
      <c r="N74" s="2">
        <v>0</v>
      </c>
      <c r="O74" s="2">
        <v>0</v>
      </c>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8">
        <v>0.4</v>
      </c>
    </row>
    <row r="75" spans="1:36" x14ac:dyDescent="0.2">
      <c r="A75" s="8" t="s">
        <v>137</v>
      </c>
      <c r="B75" s="2">
        <v>0</v>
      </c>
      <c r="C75" s="2">
        <v>0</v>
      </c>
      <c r="D75" s="2">
        <v>0</v>
      </c>
      <c r="E75" s="2">
        <v>0</v>
      </c>
      <c r="F75" s="2">
        <v>0</v>
      </c>
      <c r="G75" s="2">
        <v>0</v>
      </c>
      <c r="H75" s="2">
        <v>0</v>
      </c>
      <c r="I75" s="2">
        <v>0</v>
      </c>
      <c r="J75" s="2">
        <v>0</v>
      </c>
      <c r="K75" s="2">
        <v>0</v>
      </c>
      <c r="L75" s="2">
        <v>0</v>
      </c>
      <c r="M75" s="2">
        <v>0</v>
      </c>
      <c r="N75" s="2">
        <v>0</v>
      </c>
      <c r="O75" s="2">
        <v>0</v>
      </c>
      <c r="P75" s="2">
        <v>0</v>
      </c>
      <c r="Q75" s="2">
        <v>0</v>
      </c>
      <c r="R75" s="2">
        <v>0</v>
      </c>
      <c r="S75" s="2">
        <v>0</v>
      </c>
      <c r="T75" s="2">
        <v>0</v>
      </c>
      <c r="U75" s="2">
        <v>6.4</v>
      </c>
      <c r="V75" s="2">
        <v>1.3</v>
      </c>
      <c r="W75" s="2">
        <v>0.4</v>
      </c>
      <c r="X75" s="2">
        <v>0</v>
      </c>
      <c r="Y75" s="2">
        <v>0</v>
      </c>
      <c r="Z75" s="2">
        <v>0</v>
      </c>
      <c r="AA75" s="2">
        <v>0</v>
      </c>
      <c r="AB75" s="2">
        <v>0</v>
      </c>
      <c r="AC75" s="2">
        <v>0</v>
      </c>
      <c r="AD75" s="2">
        <v>0</v>
      </c>
      <c r="AE75" s="2">
        <v>0</v>
      </c>
      <c r="AF75" s="2">
        <v>0</v>
      </c>
      <c r="AG75" s="2">
        <v>0</v>
      </c>
      <c r="AH75" s="2">
        <v>0</v>
      </c>
      <c r="AI75" s="2">
        <v>0.2</v>
      </c>
      <c r="AJ75" s="8">
        <v>0.3</v>
      </c>
    </row>
    <row r="76" spans="1:36" x14ac:dyDescent="0.2">
      <c r="A76" s="8" t="s">
        <v>96</v>
      </c>
      <c r="B76" s="2">
        <v>0</v>
      </c>
      <c r="C76" s="2">
        <v>0</v>
      </c>
      <c r="D76" s="2">
        <v>0</v>
      </c>
      <c r="E76" s="2">
        <v>0</v>
      </c>
      <c r="F76" s="2">
        <v>0</v>
      </c>
      <c r="G76" s="2">
        <v>0</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2">
        <v>1.5</v>
      </c>
      <c r="AA76" s="2">
        <v>4.9000000000000004</v>
      </c>
      <c r="AB76" s="2">
        <v>4</v>
      </c>
      <c r="AC76" s="2">
        <v>0</v>
      </c>
      <c r="AD76" s="2">
        <v>0</v>
      </c>
      <c r="AE76" s="2">
        <v>7.5</v>
      </c>
      <c r="AF76" s="2">
        <v>10</v>
      </c>
      <c r="AG76" s="2">
        <v>37.9</v>
      </c>
      <c r="AH76" s="2">
        <v>1.4</v>
      </c>
      <c r="AI76" s="2">
        <v>15.7</v>
      </c>
      <c r="AJ76" s="8">
        <v>0.3</v>
      </c>
    </row>
    <row r="77" spans="1:36" x14ac:dyDescent="0.2">
      <c r="A77" s="8" t="s">
        <v>104</v>
      </c>
      <c r="B77" s="2">
        <v>60.2</v>
      </c>
      <c r="C77" s="2">
        <v>102</v>
      </c>
      <c r="D77" s="2">
        <v>151.30000000000001</v>
      </c>
      <c r="E77" s="2">
        <v>0.4</v>
      </c>
      <c r="F77" s="2">
        <v>0.8</v>
      </c>
      <c r="G77" s="2">
        <v>20.3</v>
      </c>
      <c r="H77" s="2">
        <v>0</v>
      </c>
      <c r="I77" s="2">
        <v>0</v>
      </c>
      <c r="J77" s="2">
        <v>0</v>
      </c>
      <c r="K77" s="2">
        <v>1.6</v>
      </c>
      <c r="L77" s="2">
        <v>0.4</v>
      </c>
      <c r="M77" s="2">
        <v>0</v>
      </c>
      <c r="N77" s="2">
        <v>0</v>
      </c>
      <c r="O77" s="2">
        <v>0</v>
      </c>
      <c r="P77" s="2">
        <v>0</v>
      </c>
      <c r="Q77" s="2">
        <v>0</v>
      </c>
      <c r="R77" s="2">
        <v>0</v>
      </c>
      <c r="S77" s="2">
        <v>0</v>
      </c>
      <c r="T77" s="2">
        <v>0</v>
      </c>
      <c r="U77" s="2">
        <v>0</v>
      </c>
      <c r="V77" s="2">
        <v>0</v>
      </c>
      <c r="W77" s="2">
        <v>0</v>
      </c>
      <c r="X77" s="2">
        <v>0</v>
      </c>
      <c r="Y77" s="2">
        <v>0</v>
      </c>
      <c r="Z77" s="2">
        <v>0</v>
      </c>
      <c r="AA77" s="2">
        <v>0</v>
      </c>
      <c r="AB77" s="2">
        <v>0</v>
      </c>
      <c r="AC77" s="2">
        <v>0</v>
      </c>
      <c r="AD77" s="2">
        <v>19</v>
      </c>
      <c r="AE77" s="2">
        <v>3.8</v>
      </c>
      <c r="AF77" s="2">
        <v>0</v>
      </c>
      <c r="AG77" s="2">
        <v>0</v>
      </c>
      <c r="AH77" s="2">
        <v>0.4</v>
      </c>
      <c r="AI77" s="2">
        <v>0</v>
      </c>
      <c r="AJ77" s="8">
        <v>0.2</v>
      </c>
    </row>
    <row r="78" spans="1:36" x14ac:dyDescent="0.2">
      <c r="A78" s="8" t="s">
        <v>142</v>
      </c>
      <c r="B78" s="2">
        <v>0</v>
      </c>
      <c r="C78" s="2">
        <v>0</v>
      </c>
      <c r="D78" s="2">
        <v>0</v>
      </c>
      <c r="E78" s="2">
        <v>0</v>
      </c>
      <c r="F78" s="2">
        <v>0</v>
      </c>
      <c r="G78" s="2">
        <v>0</v>
      </c>
      <c r="H78" s="2">
        <v>0</v>
      </c>
      <c r="I78" s="2">
        <v>0</v>
      </c>
      <c r="J78" s="2">
        <v>0</v>
      </c>
      <c r="K78" s="2">
        <v>0</v>
      </c>
      <c r="L78" s="2">
        <v>0</v>
      </c>
      <c r="M78" s="2">
        <v>0</v>
      </c>
      <c r="N78" s="2">
        <v>0</v>
      </c>
      <c r="O78" s="2">
        <v>0</v>
      </c>
      <c r="P78" s="2">
        <v>0</v>
      </c>
      <c r="Q78" s="2">
        <v>0</v>
      </c>
      <c r="R78" s="2">
        <v>0</v>
      </c>
      <c r="S78" s="2">
        <v>0.5</v>
      </c>
      <c r="T78" s="2">
        <v>6.5</v>
      </c>
      <c r="U78" s="2">
        <v>0</v>
      </c>
      <c r="V78" s="2">
        <v>0.9</v>
      </c>
      <c r="W78" s="2">
        <v>0</v>
      </c>
      <c r="X78" s="2">
        <v>0</v>
      </c>
      <c r="Y78" s="2">
        <v>0.7</v>
      </c>
      <c r="Z78" s="2">
        <v>0</v>
      </c>
      <c r="AA78" s="2">
        <v>0</v>
      </c>
      <c r="AB78" s="2">
        <v>0</v>
      </c>
      <c r="AC78" s="2">
        <v>0</v>
      </c>
      <c r="AD78" s="2">
        <v>0</v>
      </c>
      <c r="AE78" s="2">
        <v>0</v>
      </c>
      <c r="AF78" s="2">
        <v>0</v>
      </c>
      <c r="AG78" s="2">
        <v>0.1</v>
      </c>
      <c r="AH78" s="2">
        <v>0</v>
      </c>
      <c r="AI78" s="2">
        <v>0</v>
      </c>
      <c r="AJ78" s="8">
        <v>0.2</v>
      </c>
    </row>
    <row r="79" spans="1:36" x14ac:dyDescent="0.2">
      <c r="A79" s="8" t="s">
        <v>71</v>
      </c>
      <c r="B79" s="2">
        <v>0</v>
      </c>
      <c r="C79" s="2">
        <v>3.7</v>
      </c>
      <c r="D79" s="2">
        <v>0</v>
      </c>
      <c r="E79" s="2">
        <v>0</v>
      </c>
      <c r="F79" s="2">
        <v>0.5</v>
      </c>
      <c r="G79" s="2">
        <v>0</v>
      </c>
      <c r="H79" s="2">
        <v>0</v>
      </c>
      <c r="I79" s="2">
        <v>1.9</v>
      </c>
      <c r="J79" s="2">
        <v>0</v>
      </c>
      <c r="K79" s="2">
        <v>0</v>
      </c>
      <c r="L79" s="2">
        <v>0</v>
      </c>
      <c r="M79" s="2">
        <v>0</v>
      </c>
      <c r="N79" s="2">
        <v>0</v>
      </c>
      <c r="O79" s="2">
        <v>0</v>
      </c>
      <c r="P79" s="2">
        <v>0</v>
      </c>
      <c r="Q79" s="2">
        <v>0</v>
      </c>
      <c r="R79" s="2">
        <v>2.7</v>
      </c>
      <c r="S79" s="2">
        <v>0.7</v>
      </c>
      <c r="T79" s="2">
        <v>0.4</v>
      </c>
      <c r="U79" s="2">
        <v>0</v>
      </c>
      <c r="V79" s="2">
        <v>0</v>
      </c>
      <c r="W79" s="2">
        <v>0</v>
      </c>
      <c r="X79" s="2">
        <v>0</v>
      </c>
      <c r="Y79" s="2">
        <v>3.3</v>
      </c>
      <c r="Z79" s="2">
        <v>0</v>
      </c>
      <c r="AA79" s="2">
        <v>0</v>
      </c>
      <c r="AB79" s="2">
        <v>0.3</v>
      </c>
      <c r="AC79" s="2">
        <v>0</v>
      </c>
      <c r="AD79" s="2">
        <v>0</v>
      </c>
      <c r="AE79" s="2">
        <v>0.7</v>
      </c>
      <c r="AF79" s="2">
        <v>0</v>
      </c>
      <c r="AG79" s="2">
        <v>0</v>
      </c>
      <c r="AH79" s="2">
        <v>28.8</v>
      </c>
      <c r="AI79" s="2">
        <v>0</v>
      </c>
      <c r="AJ79" s="8">
        <v>0</v>
      </c>
    </row>
    <row r="80" spans="1:36" x14ac:dyDescent="0.2">
      <c r="A80" s="8" t="s">
        <v>109</v>
      </c>
      <c r="B80" s="2">
        <v>0</v>
      </c>
      <c r="C80" s="2">
        <v>2.6</v>
      </c>
      <c r="D80" s="2">
        <v>6.6</v>
      </c>
      <c r="E80" s="2">
        <v>28.8</v>
      </c>
      <c r="F80" s="2">
        <v>0</v>
      </c>
      <c r="G80" s="2">
        <v>8.6999999999999993</v>
      </c>
      <c r="H80" s="2">
        <v>0</v>
      </c>
      <c r="I80" s="2">
        <v>0</v>
      </c>
      <c r="J80" s="2">
        <v>0</v>
      </c>
      <c r="K80" s="2">
        <v>0</v>
      </c>
      <c r="L80" s="2">
        <v>0</v>
      </c>
      <c r="M80" s="2">
        <v>0</v>
      </c>
      <c r="N80" s="2">
        <v>0</v>
      </c>
      <c r="O80" s="2">
        <v>14.5</v>
      </c>
      <c r="P80" s="2">
        <v>6.3</v>
      </c>
      <c r="Q80" s="2">
        <v>3.4</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8">
        <v>0</v>
      </c>
    </row>
    <row r="81" spans="1:36" x14ac:dyDescent="0.2">
      <c r="A81" s="8" t="s">
        <v>110</v>
      </c>
      <c r="B81" s="2">
        <v>0</v>
      </c>
      <c r="C81" s="2">
        <v>0</v>
      </c>
      <c r="D81" s="2">
        <v>0</v>
      </c>
      <c r="E81" s="2">
        <v>0</v>
      </c>
      <c r="F81" s="2">
        <v>0</v>
      </c>
      <c r="G81" s="2">
        <v>0</v>
      </c>
      <c r="H81" s="2">
        <v>0</v>
      </c>
      <c r="I81" s="2">
        <v>9</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c r="AB81" s="2">
        <v>0</v>
      </c>
      <c r="AC81" s="2">
        <v>0</v>
      </c>
      <c r="AD81" s="2">
        <v>0</v>
      </c>
      <c r="AE81" s="2">
        <v>0</v>
      </c>
      <c r="AF81" s="2">
        <v>0</v>
      </c>
      <c r="AG81" s="2">
        <v>0</v>
      </c>
      <c r="AH81" s="2">
        <v>0</v>
      </c>
      <c r="AI81" s="2">
        <v>0</v>
      </c>
      <c r="AJ81" s="8">
        <v>0</v>
      </c>
    </row>
    <row r="82" spans="1:36" x14ac:dyDescent="0.2">
      <c r="A82" s="8" t="s">
        <v>111</v>
      </c>
      <c r="B82" s="2">
        <v>0</v>
      </c>
      <c r="C82" s="2">
        <v>0</v>
      </c>
      <c r="D82" s="2">
        <v>0</v>
      </c>
      <c r="E82" s="2">
        <v>0</v>
      </c>
      <c r="F82" s="2">
        <v>0</v>
      </c>
      <c r="G82" s="2">
        <v>0</v>
      </c>
      <c r="H82" s="2">
        <v>0</v>
      </c>
      <c r="I82" s="2">
        <v>0</v>
      </c>
      <c r="J82" s="2">
        <v>0</v>
      </c>
      <c r="K82" s="2">
        <v>0</v>
      </c>
      <c r="L82" s="2">
        <v>0</v>
      </c>
      <c r="M82" s="2">
        <v>0</v>
      </c>
      <c r="N82" s="2">
        <v>0</v>
      </c>
      <c r="O82" s="2">
        <v>0</v>
      </c>
      <c r="P82" s="2">
        <v>0</v>
      </c>
      <c r="Q82" s="2">
        <v>1.4</v>
      </c>
      <c r="R82" s="2">
        <v>0</v>
      </c>
      <c r="S82" s="2">
        <v>0</v>
      </c>
      <c r="T82" s="2">
        <v>0</v>
      </c>
      <c r="U82" s="2">
        <v>0</v>
      </c>
      <c r="V82" s="2">
        <v>0</v>
      </c>
      <c r="W82" s="2">
        <v>0</v>
      </c>
      <c r="X82" s="2">
        <v>0</v>
      </c>
      <c r="Y82" s="2">
        <v>0</v>
      </c>
      <c r="Z82" s="2">
        <v>0</v>
      </c>
      <c r="AA82" s="2">
        <v>0</v>
      </c>
      <c r="AB82" s="2">
        <v>0</v>
      </c>
      <c r="AC82" s="2">
        <v>0</v>
      </c>
      <c r="AD82" s="2">
        <v>0</v>
      </c>
      <c r="AE82" s="2">
        <v>0.5</v>
      </c>
      <c r="AF82" s="2">
        <v>0.5</v>
      </c>
      <c r="AG82" s="2">
        <v>0</v>
      </c>
      <c r="AH82" s="2">
        <v>0</v>
      </c>
      <c r="AI82" s="2">
        <v>0</v>
      </c>
      <c r="AJ82" s="8">
        <v>0</v>
      </c>
    </row>
    <row r="83" spans="1:36" x14ac:dyDescent="0.2">
      <c r="A83" s="8" t="s">
        <v>112</v>
      </c>
      <c r="B83" s="2">
        <v>0</v>
      </c>
      <c r="C83" s="2">
        <v>0</v>
      </c>
      <c r="D83" s="2">
        <v>0</v>
      </c>
      <c r="E83" s="2">
        <v>0</v>
      </c>
      <c r="F83" s="2">
        <v>0</v>
      </c>
      <c r="G83" s="2">
        <v>0</v>
      </c>
      <c r="H83" s="2">
        <v>0</v>
      </c>
      <c r="I83" s="2">
        <v>0</v>
      </c>
      <c r="J83" s="2">
        <v>0</v>
      </c>
      <c r="K83" s="2">
        <v>0</v>
      </c>
      <c r="L83" s="2">
        <v>0</v>
      </c>
      <c r="M83" s="2">
        <v>0</v>
      </c>
      <c r="N83" s="2">
        <v>0</v>
      </c>
      <c r="O83" s="2">
        <v>0</v>
      </c>
      <c r="P83" s="2">
        <v>0</v>
      </c>
      <c r="Q83" s="2">
        <v>0</v>
      </c>
      <c r="R83" s="2">
        <v>0</v>
      </c>
      <c r="S83" s="2">
        <v>7.5</v>
      </c>
      <c r="T83" s="2">
        <v>0</v>
      </c>
      <c r="U83" s="2">
        <v>0</v>
      </c>
      <c r="V83" s="2">
        <v>0</v>
      </c>
      <c r="W83" s="2">
        <v>0</v>
      </c>
      <c r="X83" s="2">
        <v>0</v>
      </c>
      <c r="Y83" s="2">
        <v>0</v>
      </c>
      <c r="Z83" s="2">
        <v>0</v>
      </c>
      <c r="AA83" s="2">
        <v>0</v>
      </c>
      <c r="AB83" s="2">
        <v>0</v>
      </c>
      <c r="AC83" s="2">
        <v>0</v>
      </c>
      <c r="AD83" s="2">
        <v>7.4</v>
      </c>
      <c r="AE83" s="2">
        <v>2.4</v>
      </c>
      <c r="AF83" s="2">
        <v>2.6</v>
      </c>
      <c r="AG83" s="2">
        <v>0</v>
      </c>
      <c r="AH83" s="2">
        <v>0</v>
      </c>
      <c r="AI83" s="2">
        <v>0</v>
      </c>
      <c r="AJ83" s="8">
        <v>0</v>
      </c>
    </row>
    <row r="84" spans="1:36" x14ac:dyDescent="0.2">
      <c r="A84" s="8" t="s">
        <v>50</v>
      </c>
      <c r="B84" s="2">
        <v>0</v>
      </c>
      <c r="C84" s="2">
        <v>0</v>
      </c>
      <c r="D84" s="2">
        <v>0</v>
      </c>
      <c r="E84" s="2">
        <v>0</v>
      </c>
      <c r="F84" s="2">
        <v>0</v>
      </c>
      <c r="G84" s="2">
        <v>0</v>
      </c>
      <c r="H84" s="2">
        <v>0</v>
      </c>
      <c r="I84" s="2">
        <v>0</v>
      </c>
      <c r="J84" s="2">
        <v>0</v>
      </c>
      <c r="K84" s="2">
        <v>0</v>
      </c>
      <c r="L84" s="2">
        <v>0</v>
      </c>
      <c r="M84" s="2">
        <v>0</v>
      </c>
      <c r="N84" s="2">
        <v>0</v>
      </c>
      <c r="O84" s="2">
        <v>93.8</v>
      </c>
      <c r="P84" s="2">
        <v>56.2</v>
      </c>
      <c r="Q84" s="2">
        <v>0</v>
      </c>
      <c r="R84" s="2">
        <v>0</v>
      </c>
      <c r="S84" s="2">
        <v>0</v>
      </c>
      <c r="T84" s="2">
        <v>0</v>
      </c>
      <c r="U84" s="2">
        <v>0</v>
      </c>
      <c r="V84" s="2">
        <v>0</v>
      </c>
      <c r="W84" s="2">
        <v>0</v>
      </c>
      <c r="X84" s="2">
        <v>0</v>
      </c>
      <c r="Y84" s="2">
        <v>0</v>
      </c>
      <c r="Z84" s="2">
        <v>0</v>
      </c>
      <c r="AA84" s="2">
        <v>458.7</v>
      </c>
      <c r="AB84" s="2">
        <v>1092.9000000000001</v>
      </c>
      <c r="AC84" s="2">
        <v>427.8</v>
      </c>
      <c r="AD84" s="2">
        <v>259</v>
      </c>
      <c r="AE84" s="2">
        <v>343.5</v>
      </c>
      <c r="AF84" s="2">
        <v>227.8</v>
      </c>
      <c r="AG84" s="2">
        <v>842.2</v>
      </c>
      <c r="AH84" s="2">
        <v>394.4</v>
      </c>
      <c r="AI84" s="2">
        <v>606.20000000000005</v>
      </c>
      <c r="AJ84" s="8">
        <v>0</v>
      </c>
    </row>
    <row r="85" spans="1:36" x14ac:dyDescent="0.2">
      <c r="A85" s="8" t="s">
        <v>113</v>
      </c>
      <c r="B85" s="2">
        <v>0</v>
      </c>
      <c r="C85" s="2">
        <v>0</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c r="AB85" s="2">
        <v>0</v>
      </c>
      <c r="AC85" s="2">
        <v>0.5</v>
      </c>
      <c r="AD85" s="2">
        <v>0</v>
      </c>
      <c r="AE85" s="2">
        <v>0</v>
      </c>
      <c r="AF85" s="2">
        <v>0</v>
      </c>
      <c r="AG85" s="2">
        <v>0</v>
      </c>
      <c r="AH85" s="2">
        <v>0</v>
      </c>
      <c r="AI85" s="2">
        <v>0.9</v>
      </c>
      <c r="AJ85" s="8">
        <v>0</v>
      </c>
    </row>
    <row r="86" spans="1:36" x14ac:dyDescent="0.2">
      <c r="A86" s="8" t="s">
        <v>114</v>
      </c>
      <c r="B86" s="2">
        <v>0</v>
      </c>
      <c r="C86" s="2">
        <v>0</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c r="AB86" s="2">
        <v>0</v>
      </c>
      <c r="AC86" s="2">
        <v>0</v>
      </c>
      <c r="AD86" s="2">
        <v>0</v>
      </c>
      <c r="AE86" s="2">
        <v>0</v>
      </c>
      <c r="AF86" s="2">
        <v>0</v>
      </c>
      <c r="AG86" s="2">
        <v>19.2</v>
      </c>
      <c r="AH86" s="2">
        <v>0</v>
      </c>
      <c r="AI86" s="2">
        <v>0</v>
      </c>
      <c r="AJ86" s="8">
        <v>0</v>
      </c>
    </row>
    <row r="87" spans="1:36" x14ac:dyDescent="0.2">
      <c r="A87" s="8" t="s">
        <v>14</v>
      </c>
      <c r="B87" s="2">
        <v>11290</v>
      </c>
      <c r="C87" s="2">
        <v>11544.9</v>
      </c>
      <c r="D87" s="2">
        <v>20334</v>
      </c>
      <c r="E87" s="2">
        <v>27251</v>
      </c>
      <c r="F87" s="2">
        <v>34825.699999999997</v>
      </c>
      <c r="G87" s="2">
        <v>29333.9</v>
      </c>
      <c r="H87" s="2">
        <v>12482</v>
      </c>
      <c r="I87" s="2">
        <v>19418</v>
      </c>
      <c r="J87" s="2">
        <v>11475.3</v>
      </c>
      <c r="K87" s="2">
        <v>13827.7</v>
      </c>
      <c r="L87" s="2">
        <v>23129.3</v>
      </c>
      <c r="M87" s="2">
        <v>26819</v>
      </c>
      <c r="N87" s="2">
        <v>17713.3</v>
      </c>
      <c r="O87" s="2">
        <v>7582.5</v>
      </c>
      <c r="P87" s="2">
        <v>22826.9</v>
      </c>
      <c r="Q87" s="2">
        <v>26915.8</v>
      </c>
      <c r="R87" s="2">
        <v>29365.8</v>
      </c>
      <c r="S87" s="2">
        <v>32149.3</v>
      </c>
      <c r="T87" s="2">
        <v>17754.7</v>
      </c>
      <c r="U87" s="2">
        <v>11252</v>
      </c>
      <c r="V87" s="2">
        <v>67</v>
      </c>
      <c r="W87" s="2">
        <v>1546.8</v>
      </c>
      <c r="X87" s="2">
        <v>1530.5</v>
      </c>
      <c r="Y87" s="2">
        <v>18.7</v>
      </c>
      <c r="Z87" s="2">
        <v>59.6</v>
      </c>
      <c r="AA87" s="2">
        <v>0</v>
      </c>
      <c r="AB87" s="2">
        <v>97.9</v>
      </c>
      <c r="AC87" s="2">
        <v>148</v>
      </c>
      <c r="AD87" s="2">
        <v>1.4</v>
      </c>
      <c r="AE87" s="2">
        <v>0</v>
      </c>
      <c r="AF87" s="2">
        <v>0</v>
      </c>
      <c r="AG87" s="2">
        <v>0.2</v>
      </c>
      <c r="AH87" s="2">
        <v>0</v>
      </c>
      <c r="AI87" s="2">
        <v>0</v>
      </c>
      <c r="AJ87" s="8">
        <v>0</v>
      </c>
    </row>
    <row r="88" spans="1:36" x14ac:dyDescent="0.2">
      <c r="A88" s="8" t="s">
        <v>117</v>
      </c>
      <c r="B88" s="2">
        <v>0</v>
      </c>
      <c r="C88" s="2">
        <v>19.5</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c r="AB88" s="2">
        <v>0</v>
      </c>
      <c r="AC88" s="2">
        <v>0</v>
      </c>
      <c r="AD88" s="2">
        <v>0</v>
      </c>
      <c r="AE88" s="2">
        <v>0</v>
      </c>
      <c r="AF88" s="2">
        <v>0</v>
      </c>
      <c r="AG88" s="2">
        <v>0</v>
      </c>
      <c r="AH88" s="2">
        <v>0</v>
      </c>
      <c r="AI88" s="2">
        <v>0</v>
      </c>
      <c r="AJ88" s="8">
        <v>0</v>
      </c>
    </row>
    <row r="89" spans="1:36" x14ac:dyDescent="0.2">
      <c r="A89" s="8" t="s">
        <v>85</v>
      </c>
      <c r="B89" s="2">
        <v>0</v>
      </c>
      <c r="C89" s="2">
        <v>0</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18.8</v>
      </c>
      <c r="AB89" s="2">
        <v>0</v>
      </c>
      <c r="AC89" s="2">
        <v>0</v>
      </c>
      <c r="AD89" s="2">
        <v>0</v>
      </c>
      <c r="AE89" s="2">
        <v>0</v>
      </c>
      <c r="AF89" s="2">
        <v>0</v>
      </c>
      <c r="AG89" s="2">
        <v>1.2</v>
      </c>
      <c r="AH89" s="2">
        <v>6.1</v>
      </c>
      <c r="AI89" s="2">
        <v>0</v>
      </c>
      <c r="AJ89" s="8">
        <v>0</v>
      </c>
    </row>
    <row r="90" spans="1:36" x14ac:dyDescent="0.2">
      <c r="A90" s="8" t="s">
        <v>91</v>
      </c>
      <c r="B90" s="2">
        <v>0</v>
      </c>
      <c r="C90" s="2">
        <v>0</v>
      </c>
      <c r="D90" s="2">
        <v>0</v>
      </c>
      <c r="E90" s="2">
        <v>0</v>
      </c>
      <c r="F90" s="2">
        <v>0</v>
      </c>
      <c r="G90" s="2">
        <v>0</v>
      </c>
      <c r="H90" s="2">
        <v>0.6</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0.6</v>
      </c>
      <c r="AB90" s="2">
        <v>0</v>
      </c>
      <c r="AC90" s="2">
        <v>0</v>
      </c>
      <c r="AD90" s="2">
        <v>0</v>
      </c>
      <c r="AE90" s="2">
        <v>0</v>
      </c>
      <c r="AF90" s="2">
        <v>0</v>
      </c>
      <c r="AG90" s="2">
        <v>0</v>
      </c>
      <c r="AH90" s="2">
        <v>2.2000000000000002</v>
      </c>
      <c r="AI90" s="2">
        <v>0</v>
      </c>
      <c r="AJ90" s="8">
        <v>0</v>
      </c>
    </row>
    <row r="91" spans="1:36" x14ac:dyDescent="0.2">
      <c r="A91" s="8" t="s">
        <v>107</v>
      </c>
      <c r="B91" s="2">
        <v>0</v>
      </c>
      <c r="C91" s="2">
        <v>0</v>
      </c>
      <c r="D91" s="2">
        <v>0</v>
      </c>
      <c r="E91" s="2">
        <v>0</v>
      </c>
      <c r="F91" s="2">
        <v>0</v>
      </c>
      <c r="G91" s="2">
        <v>0</v>
      </c>
      <c r="H91" s="2">
        <v>1.4</v>
      </c>
      <c r="I91" s="2">
        <v>0</v>
      </c>
      <c r="J91" s="2">
        <v>0</v>
      </c>
      <c r="K91" s="2">
        <v>0.4</v>
      </c>
      <c r="L91" s="2">
        <v>0</v>
      </c>
      <c r="M91" s="2">
        <v>0</v>
      </c>
      <c r="N91" s="2">
        <v>0</v>
      </c>
      <c r="O91" s="2">
        <v>0</v>
      </c>
      <c r="P91" s="2">
        <v>0</v>
      </c>
      <c r="Q91" s="2">
        <v>0</v>
      </c>
      <c r="R91" s="2">
        <v>0</v>
      </c>
      <c r="S91" s="2">
        <v>5.2</v>
      </c>
      <c r="T91" s="2">
        <v>0</v>
      </c>
      <c r="U91" s="2">
        <v>0</v>
      </c>
      <c r="V91" s="2">
        <v>0.6</v>
      </c>
      <c r="W91" s="2">
        <v>0</v>
      </c>
      <c r="X91" s="2">
        <v>0.6</v>
      </c>
      <c r="Y91" s="2">
        <v>0</v>
      </c>
      <c r="Z91" s="2">
        <v>6.8</v>
      </c>
      <c r="AA91" s="2">
        <v>0.6</v>
      </c>
      <c r="AB91" s="2">
        <v>0.8</v>
      </c>
      <c r="AC91" s="2">
        <v>1.9</v>
      </c>
      <c r="AD91" s="2">
        <v>0.2</v>
      </c>
      <c r="AE91" s="2">
        <v>0.7</v>
      </c>
      <c r="AF91" s="2">
        <v>0.9</v>
      </c>
      <c r="AG91" s="2">
        <v>0</v>
      </c>
      <c r="AH91" s="2">
        <v>0.1</v>
      </c>
      <c r="AI91" s="2">
        <v>0</v>
      </c>
      <c r="AJ91" s="8">
        <v>0</v>
      </c>
    </row>
    <row r="92" spans="1:36" x14ac:dyDescent="0.2">
      <c r="A92" s="8" t="s">
        <v>119</v>
      </c>
      <c r="B92" s="2">
        <v>0</v>
      </c>
      <c r="C92" s="2">
        <v>0</v>
      </c>
      <c r="D92" s="2">
        <v>0.1</v>
      </c>
      <c r="E92" s="2">
        <v>0</v>
      </c>
      <c r="F92" s="2">
        <v>5.7</v>
      </c>
      <c r="G92" s="2">
        <v>0</v>
      </c>
      <c r="H92" s="2">
        <v>0</v>
      </c>
      <c r="I92" s="2">
        <v>0</v>
      </c>
      <c r="J92" s="2">
        <v>0</v>
      </c>
      <c r="K92" s="2">
        <v>0</v>
      </c>
      <c r="L92" s="2">
        <v>0</v>
      </c>
      <c r="M92" s="2">
        <v>0</v>
      </c>
      <c r="N92" s="2">
        <v>6.3</v>
      </c>
      <c r="O92" s="2">
        <v>72.8</v>
      </c>
      <c r="P92" s="2">
        <v>179</v>
      </c>
      <c r="Q92" s="2">
        <v>27.1</v>
      </c>
      <c r="R92" s="2">
        <v>0</v>
      </c>
      <c r="S92" s="2">
        <v>0</v>
      </c>
      <c r="T92" s="2">
        <v>0</v>
      </c>
      <c r="U92" s="2">
        <v>0</v>
      </c>
      <c r="V92" s="2">
        <v>0</v>
      </c>
      <c r="W92" s="2">
        <v>3.6</v>
      </c>
      <c r="X92" s="2">
        <v>0</v>
      </c>
      <c r="Y92" s="2">
        <v>0</v>
      </c>
      <c r="Z92" s="2">
        <v>0</v>
      </c>
      <c r="AA92" s="2">
        <v>3.7</v>
      </c>
      <c r="AB92" s="2">
        <v>18.8</v>
      </c>
      <c r="AC92" s="2">
        <v>5.2</v>
      </c>
      <c r="AD92" s="2">
        <v>0.4</v>
      </c>
      <c r="AE92" s="2">
        <v>0.9</v>
      </c>
      <c r="AF92" s="2">
        <v>0</v>
      </c>
      <c r="AG92" s="2">
        <v>0</v>
      </c>
      <c r="AH92" s="2">
        <v>0</v>
      </c>
      <c r="AI92" s="2">
        <v>0</v>
      </c>
      <c r="AJ92" s="8">
        <v>0</v>
      </c>
    </row>
    <row r="93" spans="1:36" x14ac:dyDescent="0.2">
      <c r="A93" s="8" t="s">
        <v>120</v>
      </c>
      <c r="B93" s="2">
        <v>0</v>
      </c>
      <c r="C93" s="2">
        <v>0</v>
      </c>
      <c r="D93" s="2">
        <v>0</v>
      </c>
      <c r="E93" s="2">
        <v>0</v>
      </c>
      <c r="F93" s="2">
        <v>0</v>
      </c>
      <c r="G93" s="2">
        <v>0</v>
      </c>
      <c r="H93" s="2">
        <v>0</v>
      </c>
      <c r="I93" s="2">
        <v>0</v>
      </c>
      <c r="J93" s="2">
        <v>0</v>
      </c>
      <c r="K93" s="2">
        <v>0</v>
      </c>
      <c r="L93" s="2">
        <v>0</v>
      </c>
      <c r="M93" s="2">
        <v>0</v>
      </c>
      <c r="N93" s="2">
        <v>0</v>
      </c>
      <c r="O93" s="2">
        <v>0</v>
      </c>
      <c r="P93" s="2">
        <v>0</v>
      </c>
      <c r="Q93" s="2">
        <v>0.7</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8">
        <v>0</v>
      </c>
    </row>
    <row r="94" spans="1:36" x14ac:dyDescent="0.2">
      <c r="A94" s="8" t="s">
        <v>101</v>
      </c>
      <c r="B94" s="2">
        <v>0</v>
      </c>
      <c r="C94" s="2">
        <v>0</v>
      </c>
      <c r="D94" s="2">
        <v>0</v>
      </c>
      <c r="E94" s="2">
        <v>0</v>
      </c>
      <c r="F94" s="2">
        <v>0</v>
      </c>
      <c r="G94" s="2">
        <v>0</v>
      </c>
      <c r="H94" s="2">
        <v>0</v>
      </c>
      <c r="I94" s="2">
        <v>0</v>
      </c>
      <c r="J94" s="2">
        <v>0</v>
      </c>
      <c r="K94" s="2">
        <v>0</v>
      </c>
      <c r="L94" s="2">
        <v>0</v>
      </c>
      <c r="M94" s="2">
        <v>0</v>
      </c>
      <c r="N94" s="2">
        <v>0</v>
      </c>
      <c r="O94" s="2">
        <v>0</v>
      </c>
      <c r="P94" s="2">
        <v>0</v>
      </c>
      <c r="Q94" s="2">
        <v>0</v>
      </c>
      <c r="R94" s="2">
        <v>0</v>
      </c>
      <c r="S94" s="2">
        <v>1.2</v>
      </c>
      <c r="T94" s="2">
        <v>0</v>
      </c>
      <c r="U94" s="2">
        <v>0</v>
      </c>
      <c r="V94" s="2">
        <v>0</v>
      </c>
      <c r="W94" s="2">
        <v>0</v>
      </c>
      <c r="X94" s="2">
        <v>0.3</v>
      </c>
      <c r="Y94" s="2">
        <v>0</v>
      </c>
      <c r="Z94" s="2">
        <v>0</v>
      </c>
      <c r="AA94" s="2">
        <v>1.5</v>
      </c>
      <c r="AB94" s="2">
        <v>0</v>
      </c>
      <c r="AC94" s="2">
        <v>0</v>
      </c>
      <c r="AD94" s="2">
        <v>2.2000000000000002</v>
      </c>
      <c r="AE94" s="2">
        <v>0.6</v>
      </c>
      <c r="AF94" s="2">
        <v>0</v>
      </c>
      <c r="AG94" s="2">
        <v>0.8</v>
      </c>
      <c r="AH94" s="2">
        <v>0.5</v>
      </c>
      <c r="AI94" s="2">
        <v>0</v>
      </c>
      <c r="AJ94" s="8">
        <v>0</v>
      </c>
    </row>
    <row r="95" spans="1:36" x14ac:dyDescent="0.2">
      <c r="A95" s="8" t="s">
        <v>121</v>
      </c>
      <c r="B95" s="2">
        <v>0</v>
      </c>
      <c r="C95" s="2">
        <v>0</v>
      </c>
      <c r="D95" s="2">
        <v>0</v>
      </c>
      <c r="E95" s="2">
        <v>0</v>
      </c>
      <c r="F95" s="2">
        <v>0</v>
      </c>
      <c r="G95" s="2">
        <v>0</v>
      </c>
      <c r="H95" s="2">
        <v>0</v>
      </c>
      <c r="I95" s="2">
        <v>20.7</v>
      </c>
      <c r="J95" s="2">
        <v>0</v>
      </c>
      <c r="K95" s="2">
        <v>0</v>
      </c>
      <c r="L95" s="2">
        <v>0</v>
      </c>
      <c r="M95" s="2">
        <v>5.3</v>
      </c>
      <c r="N95" s="2">
        <v>43.1</v>
      </c>
      <c r="O95" s="2">
        <v>38.6</v>
      </c>
      <c r="P95" s="2">
        <v>216.5</v>
      </c>
      <c r="Q95" s="2">
        <v>297.5</v>
      </c>
      <c r="R95" s="2">
        <v>0</v>
      </c>
      <c r="S95" s="2">
        <v>141.1</v>
      </c>
      <c r="T95" s="2">
        <v>26</v>
      </c>
      <c r="U95" s="2">
        <v>0</v>
      </c>
      <c r="V95" s="2">
        <v>2.1</v>
      </c>
      <c r="W95" s="2">
        <v>0</v>
      </c>
      <c r="X95" s="2">
        <v>0</v>
      </c>
      <c r="Y95" s="2">
        <v>0</v>
      </c>
      <c r="Z95" s="2">
        <v>0</v>
      </c>
      <c r="AA95" s="2">
        <v>0</v>
      </c>
      <c r="AB95" s="2">
        <v>0</v>
      </c>
      <c r="AC95" s="2">
        <v>0</v>
      </c>
      <c r="AD95" s="2">
        <v>0</v>
      </c>
      <c r="AE95" s="2">
        <v>0</v>
      </c>
      <c r="AF95" s="2">
        <v>0</v>
      </c>
      <c r="AG95" s="2">
        <v>0</v>
      </c>
      <c r="AH95" s="2">
        <v>0</v>
      </c>
      <c r="AI95" s="2">
        <v>0</v>
      </c>
      <c r="AJ95" s="8">
        <v>0</v>
      </c>
    </row>
    <row r="96" spans="1:36" x14ac:dyDescent="0.2">
      <c r="A96" s="8" t="s">
        <v>108</v>
      </c>
      <c r="B96" s="2">
        <v>0</v>
      </c>
      <c r="C96" s="2">
        <v>0</v>
      </c>
      <c r="D96" s="2">
        <v>0</v>
      </c>
      <c r="E96" s="2">
        <v>0</v>
      </c>
      <c r="F96" s="2">
        <v>0</v>
      </c>
      <c r="G96" s="2">
        <v>0</v>
      </c>
      <c r="H96" s="2">
        <v>0</v>
      </c>
      <c r="I96" s="2">
        <v>0</v>
      </c>
      <c r="J96" s="2">
        <v>0</v>
      </c>
      <c r="K96" s="2">
        <v>0</v>
      </c>
      <c r="L96" s="2">
        <v>0</v>
      </c>
      <c r="M96" s="2">
        <v>0</v>
      </c>
      <c r="N96" s="2">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0.1</v>
      </c>
      <c r="AI96" s="2">
        <v>0</v>
      </c>
      <c r="AJ96" s="8">
        <v>0</v>
      </c>
    </row>
    <row r="97" spans="1:36" x14ac:dyDescent="0.2">
      <c r="A97" s="8" t="s">
        <v>88</v>
      </c>
      <c r="B97" s="2">
        <v>0</v>
      </c>
      <c r="C97" s="2">
        <v>0</v>
      </c>
      <c r="D97" s="2">
        <v>0</v>
      </c>
      <c r="E97" s="2">
        <v>0</v>
      </c>
      <c r="F97" s="2">
        <v>0</v>
      </c>
      <c r="G97" s="2">
        <v>0</v>
      </c>
      <c r="H97" s="2">
        <v>0</v>
      </c>
      <c r="I97" s="2">
        <v>0</v>
      </c>
      <c r="J97" s="2">
        <v>0</v>
      </c>
      <c r="K97" s="2">
        <v>0</v>
      </c>
      <c r="L97" s="2">
        <v>0</v>
      </c>
      <c r="M97" s="2">
        <v>0</v>
      </c>
      <c r="N97" s="2">
        <v>0</v>
      </c>
      <c r="O97" s="2">
        <v>0</v>
      </c>
      <c r="P97" s="2">
        <v>0</v>
      </c>
      <c r="Q97" s="2">
        <v>0</v>
      </c>
      <c r="R97" s="2">
        <v>0</v>
      </c>
      <c r="S97" s="2">
        <v>0</v>
      </c>
      <c r="T97" s="2">
        <v>0</v>
      </c>
      <c r="U97" s="2">
        <v>0</v>
      </c>
      <c r="V97" s="2">
        <v>0</v>
      </c>
      <c r="W97" s="2">
        <v>0</v>
      </c>
      <c r="X97" s="2">
        <v>0</v>
      </c>
      <c r="Y97" s="2">
        <v>0</v>
      </c>
      <c r="Z97" s="2">
        <v>0</v>
      </c>
      <c r="AA97" s="2">
        <v>0</v>
      </c>
      <c r="AB97" s="2">
        <v>0</v>
      </c>
      <c r="AC97" s="2">
        <v>0</v>
      </c>
      <c r="AD97" s="2">
        <v>0</v>
      </c>
      <c r="AE97" s="2">
        <v>0</v>
      </c>
      <c r="AF97" s="2">
        <v>0</v>
      </c>
      <c r="AG97" s="2">
        <v>0</v>
      </c>
      <c r="AH97" s="2">
        <v>3.3</v>
      </c>
      <c r="AI97" s="2">
        <v>1.1000000000000001</v>
      </c>
      <c r="AJ97" s="8">
        <v>0</v>
      </c>
    </row>
    <row r="98" spans="1:36" x14ac:dyDescent="0.2">
      <c r="A98" s="8" t="s">
        <v>84</v>
      </c>
      <c r="B98" s="2">
        <v>0</v>
      </c>
      <c r="C98" s="2">
        <v>0</v>
      </c>
      <c r="D98" s="2">
        <v>0</v>
      </c>
      <c r="E98" s="2">
        <v>0</v>
      </c>
      <c r="F98" s="2">
        <v>0</v>
      </c>
      <c r="G98" s="2">
        <v>0</v>
      </c>
      <c r="H98" s="2">
        <v>0</v>
      </c>
      <c r="I98" s="2">
        <v>0</v>
      </c>
      <c r="J98" s="2">
        <v>0</v>
      </c>
      <c r="K98" s="2">
        <v>0</v>
      </c>
      <c r="L98" s="2">
        <v>0</v>
      </c>
      <c r="M98" s="2">
        <v>0</v>
      </c>
      <c r="N98" s="2">
        <v>0</v>
      </c>
      <c r="O98" s="2">
        <v>0</v>
      </c>
      <c r="P98" s="2">
        <v>0</v>
      </c>
      <c r="Q98" s="2">
        <v>0</v>
      </c>
      <c r="R98" s="2">
        <v>0</v>
      </c>
      <c r="S98" s="2">
        <v>0</v>
      </c>
      <c r="T98" s="2">
        <v>0</v>
      </c>
      <c r="U98" s="2">
        <v>0</v>
      </c>
      <c r="V98" s="2">
        <v>0</v>
      </c>
      <c r="W98" s="2">
        <v>0</v>
      </c>
      <c r="X98" s="2">
        <v>0</v>
      </c>
      <c r="Y98" s="2">
        <v>0</v>
      </c>
      <c r="Z98" s="2">
        <v>0</v>
      </c>
      <c r="AA98" s="2">
        <v>0</v>
      </c>
      <c r="AB98" s="2">
        <v>0</v>
      </c>
      <c r="AC98" s="2">
        <v>0</v>
      </c>
      <c r="AD98" s="2">
        <v>0</v>
      </c>
      <c r="AE98" s="2">
        <v>0</v>
      </c>
      <c r="AF98" s="2">
        <v>1.2</v>
      </c>
      <c r="AG98" s="2">
        <v>0.1</v>
      </c>
      <c r="AH98" s="2">
        <v>7</v>
      </c>
      <c r="AI98" s="2">
        <v>0</v>
      </c>
      <c r="AJ98" s="8">
        <v>0</v>
      </c>
    </row>
    <row r="99" spans="1:36" x14ac:dyDescent="0.2">
      <c r="A99" s="8" t="s">
        <v>123</v>
      </c>
      <c r="B99" s="2">
        <v>0</v>
      </c>
      <c r="C99" s="2">
        <v>0</v>
      </c>
      <c r="D99" s="2">
        <v>0</v>
      </c>
      <c r="E99" s="2">
        <v>0</v>
      </c>
      <c r="F99" s="2">
        <v>0</v>
      </c>
      <c r="G99" s="2">
        <v>0</v>
      </c>
      <c r="H99" s="2">
        <v>0</v>
      </c>
      <c r="I99" s="2">
        <v>0</v>
      </c>
      <c r="J99" s="2">
        <v>0</v>
      </c>
      <c r="K99" s="2">
        <v>0</v>
      </c>
      <c r="L99" s="2">
        <v>0</v>
      </c>
      <c r="M99" s="2">
        <v>0</v>
      </c>
      <c r="N99" s="2">
        <v>0</v>
      </c>
      <c r="O99" s="2">
        <v>0</v>
      </c>
      <c r="P99" s="2">
        <v>0</v>
      </c>
      <c r="Q99" s="2">
        <v>0</v>
      </c>
      <c r="R99" s="2">
        <v>0.1</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8">
        <v>0</v>
      </c>
    </row>
    <row r="100" spans="1:36" x14ac:dyDescent="0.2">
      <c r="A100" s="8" t="s">
        <v>124</v>
      </c>
      <c r="B100" s="2">
        <v>0</v>
      </c>
      <c r="C100" s="2">
        <v>0</v>
      </c>
      <c r="D100" s="2">
        <v>0</v>
      </c>
      <c r="E100" s="2">
        <v>0</v>
      </c>
      <c r="F100" s="2">
        <v>0</v>
      </c>
      <c r="G100" s="2">
        <v>0</v>
      </c>
      <c r="H100" s="2">
        <v>0</v>
      </c>
      <c r="I100" s="2">
        <v>0</v>
      </c>
      <c r="J100" s="2">
        <v>29.8</v>
      </c>
      <c r="K100" s="2">
        <v>0</v>
      </c>
      <c r="L100" s="2">
        <v>0</v>
      </c>
      <c r="M100" s="2">
        <v>0</v>
      </c>
      <c r="N100" s="2">
        <v>0</v>
      </c>
      <c r="O100" s="2">
        <v>0</v>
      </c>
      <c r="P100" s="2">
        <v>0</v>
      </c>
      <c r="Q100" s="2">
        <v>0</v>
      </c>
      <c r="R100" s="2">
        <v>0</v>
      </c>
      <c r="S100" s="2">
        <v>0</v>
      </c>
      <c r="T100" s="2">
        <v>0</v>
      </c>
      <c r="U100" s="2">
        <v>0</v>
      </c>
      <c r="V100" s="2">
        <v>0</v>
      </c>
      <c r="W100" s="2">
        <v>0</v>
      </c>
      <c r="X100" s="2">
        <v>0</v>
      </c>
      <c r="Y100" s="2">
        <v>0</v>
      </c>
      <c r="Z100" s="2">
        <v>0</v>
      </c>
      <c r="AA100" s="2">
        <v>0</v>
      </c>
      <c r="AB100" s="2">
        <v>0</v>
      </c>
      <c r="AC100" s="2">
        <v>0</v>
      </c>
      <c r="AD100" s="2">
        <v>0</v>
      </c>
      <c r="AE100" s="2">
        <v>0</v>
      </c>
      <c r="AF100" s="2">
        <v>0</v>
      </c>
      <c r="AG100" s="2">
        <v>0</v>
      </c>
      <c r="AH100" s="2">
        <v>0</v>
      </c>
      <c r="AI100" s="2">
        <v>0</v>
      </c>
      <c r="AJ100" s="8">
        <v>0</v>
      </c>
    </row>
    <row r="101" spans="1:36" x14ac:dyDescent="0.2">
      <c r="A101" s="8" t="s">
        <v>126</v>
      </c>
      <c r="B101" s="2">
        <v>0</v>
      </c>
      <c r="C101" s="2">
        <v>0</v>
      </c>
      <c r="D101" s="2">
        <v>0</v>
      </c>
      <c r="E101" s="2">
        <v>0</v>
      </c>
      <c r="F101" s="2">
        <v>0</v>
      </c>
      <c r="G101" s="2">
        <v>0</v>
      </c>
      <c r="H101" s="2">
        <v>0</v>
      </c>
      <c r="I101" s="2">
        <v>0</v>
      </c>
      <c r="J101" s="2">
        <v>0</v>
      </c>
      <c r="K101" s="2">
        <v>0</v>
      </c>
      <c r="L101" s="2">
        <v>0</v>
      </c>
      <c r="M101" s="2">
        <v>0</v>
      </c>
      <c r="N101" s="2">
        <v>0</v>
      </c>
      <c r="O101" s="2">
        <v>0</v>
      </c>
      <c r="P101" s="2">
        <v>383.6</v>
      </c>
      <c r="Q101" s="2">
        <v>1876.2</v>
      </c>
      <c r="R101" s="2">
        <v>1617.2</v>
      </c>
      <c r="S101" s="2">
        <v>1194.8</v>
      </c>
      <c r="T101" s="2">
        <v>447.1</v>
      </c>
      <c r="U101" s="2">
        <v>1814</v>
      </c>
      <c r="V101" s="2">
        <v>5123.5</v>
      </c>
      <c r="W101" s="2">
        <v>7712.1</v>
      </c>
      <c r="X101" s="2">
        <v>0</v>
      </c>
      <c r="Y101" s="2">
        <v>457.8</v>
      </c>
      <c r="Z101" s="2">
        <v>0</v>
      </c>
      <c r="AA101" s="2">
        <v>223.3</v>
      </c>
      <c r="AB101" s="2">
        <v>161.6</v>
      </c>
      <c r="AC101" s="2">
        <v>0</v>
      </c>
      <c r="AD101" s="2">
        <v>0</v>
      </c>
      <c r="AE101" s="2">
        <v>0</v>
      </c>
      <c r="AF101" s="2">
        <v>38.5</v>
      </c>
      <c r="AG101" s="2">
        <v>0.6</v>
      </c>
      <c r="AH101" s="2">
        <v>0</v>
      </c>
      <c r="AI101" s="2">
        <v>0</v>
      </c>
      <c r="AJ101" s="8">
        <v>0</v>
      </c>
    </row>
    <row r="102" spans="1:36" x14ac:dyDescent="0.2">
      <c r="A102" s="8" t="s">
        <v>127</v>
      </c>
      <c r="B102" s="2">
        <v>0</v>
      </c>
      <c r="C102" s="2">
        <v>0</v>
      </c>
      <c r="D102" s="2">
        <v>0</v>
      </c>
      <c r="E102" s="2">
        <v>0</v>
      </c>
      <c r="F102" s="2">
        <v>0</v>
      </c>
      <c r="G102" s="2">
        <v>0</v>
      </c>
      <c r="H102" s="2">
        <v>0</v>
      </c>
      <c r="I102" s="2">
        <v>0</v>
      </c>
      <c r="J102" s="2">
        <v>0</v>
      </c>
      <c r="K102" s="2">
        <v>0</v>
      </c>
      <c r="L102" s="2">
        <v>0</v>
      </c>
      <c r="M102" s="2">
        <v>0</v>
      </c>
      <c r="N102" s="2">
        <v>0</v>
      </c>
      <c r="O102" s="2">
        <v>0</v>
      </c>
      <c r="P102" s="2">
        <v>0</v>
      </c>
      <c r="Q102" s="2">
        <v>2.7</v>
      </c>
      <c r="R102" s="2">
        <v>4.7</v>
      </c>
      <c r="S102" s="2">
        <v>1.6</v>
      </c>
      <c r="T102" s="2">
        <v>1.6</v>
      </c>
      <c r="U102" s="2">
        <v>4.7</v>
      </c>
      <c r="V102" s="2">
        <v>0</v>
      </c>
      <c r="W102" s="2">
        <v>0</v>
      </c>
      <c r="X102" s="2">
        <v>0</v>
      </c>
      <c r="Y102" s="2">
        <v>0</v>
      </c>
      <c r="Z102" s="2">
        <v>0</v>
      </c>
      <c r="AA102" s="2">
        <v>0</v>
      </c>
      <c r="AB102" s="2">
        <v>0</v>
      </c>
      <c r="AC102" s="2">
        <v>0</v>
      </c>
      <c r="AD102" s="2">
        <v>0</v>
      </c>
      <c r="AE102" s="2">
        <v>0</v>
      </c>
      <c r="AF102" s="2">
        <v>0</v>
      </c>
      <c r="AG102" s="2">
        <v>0</v>
      </c>
      <c r="AH102" s="2">
        <v>0</v>
      </c>
      <c r="AI102" s="2">
        <v>0</v>
      </c>
      <c r="AJ102" s="8">
        <v>0</v>
      </c>
    </row>
    <row r="103" spans="1:36" x14ac:dyDescent="0.2">
      <c r="A103" s="8" t="s">
        <v>128</v>
      </c>
      <c r="B103" s="2">
        <v>0</v>
      </c>
      <c r="C103" s="2">
        <v>0</v>
      </c>
      <c r="D103" s="2">
        <v>0</v>
      </c>
      <c r="E103" s="2">
        <v>0</v>
      </c>
      <c r="F103" s="2">
        <v>0</v>
      </c>
      <c r="G103" s="2">
        <v>0</v>
      </c>
      <c r="H103" s="2">
        <v>0</v>
      </c>
      <c r="I103" s="2">
        <v>0</v>
      </c>
      <c r="J103" s="2">
        <v>0</v>
      </c>
      <c r="K103" s="2">
        <v>0</v>
      </c>
      <c r="L103" s="2">
        <v>0</v>
      </c>
      <c r="M103" s="2">
        <v>0</v>
      </c>
      <c r="N103" s="2">
        <v>0</v>
      </c>
      <c r="O103" s="2">
        <v>0</v>
      </c>
      <c r="P103" s="2">
        <v>0</v>
      </c>
      <c r="Q103" s="2">
        <v>0</v>
      </c>
      <c r="R103" s="2">
        <v>0</v>
      </c>
      <c r="S103" s="2">
        <v>0</v>
      </c>
      <c r="T103" s="2">
        <v>0</v>
      </c>
      <c r="U103" s="2">
        <v>0</v>
      </c>
      <c r="V103" s="2">
        <v>0</v>
      </c>
      <c r="W103" s="2">
        <v>0</v>
      </c>
      <c r="X103" s="2">
        <v>0</v>
      </c>
      <c r="Y103" s="2">
        <v>0</v>
      </c>
      <c r="Z103" s="2">
        <v>19.2</v>
      </c>
      <c r="AA103" s="2">
        <v>36.9</v>
      </c>
      <c r="AB103" s="2">
        <v>76.8</v>
      </c>
      <c r="AC103" s="2">
        <v>0</v>
      </c>
      <c r="AD103" s="2">
        <v>0</v>
      </c>
      <c r="AE103" s="2">
        <v>0</v>
      </c>
      <c r="AF103" s="2">
        <v>0</v>
      </c>
      <c r="AG103" s="2">
        <v>3.6</v>
      </c>
      <c r="AH103" s="2">
        <v>0</v>
      </c>
      <c r="AI103" s="2">
        <v>0</v>
      </c>
      <c r="AJ103" s="8">
        <v>0</v>
      </c>
    </row>
    <row r="104" spans="1:36" x14ac:dyDescent="0.2">
      <c r="A104" s="8" t="s">
        <v>78</v>
      </c>
      <c r="B104" s="2">
        <v>31.6</v>
      </c>
      <c r="C104" s="2">
        <v>49.7</v>
      </c>
      <c r="D104" s="2">
        <v>239.7</v>
      </c>
      <c r="E104" s="2">
        <v>71.400000000000006</v>
      </c>
      <c r="F104" s="2">
        <v>0</v>
      </c>
      <c r="G104" s="2" t="s">
        <v>195</v>
      </c>
      <c r="H104" s="2">
        <v>0</v>
      </c>
      <c r="I104" s="2">
        <v>0.1</v>
      </c>
      <c r="J104" s="2">
        <v>80</v>
      </c>
      <c r="K104" s="2">
        <v>0</v>
      </c>
      <c r="L104" s="2">
        <v>0</v>
      </c>
      <c r="M104" s="2">
        <v>0</v>
      </c>
      <c r="N104" s="2">
        <v>0</v>
      </c>
      <c r="O104" s="2">
        <v>0</v>
      </c>
      <c r="P104" s="2">
        <v>0</v>
      </c>
      <c r="Q104" s="2">
        <v>0.3</v>
      </c>
      <c r="R104" s="2">
        <v>115.5</v>
      </c>
      <c r="S104" s="2">
        <v>3.9</v>
      </c>
      <c r="T104" s="2">
        <v>4</v>
      </c>
      <c r="U104" s="2">
        <v>58.3</v>
      </c>
      <c r="V104" s="2">
        <v>23.5</v>
      </c>
      <c r="W104" s="2">
        <v>13.4</v>
      </c>
      <c r="X104" s="2">
        <v>15.2</v>
      </c>
      <c r="Y104" s="2">
        <v>6.6</v>
      </c>
      <c r="Z104" s="2" t="s">
        <v>195</v>
      </c>
      <c r="AA104" s="2" t="s">
        <v>195</v>
      </c>
      <c r="AB104" s="2" t="s">
        <v>195</v>
      </c>
      <c r="AC104" s="2">
        <v>0.1</v>
      </c>
      <c r="AD104" s="2">
        <v>0</v>
      </c>
      <c r="AE104" s="2">
        <v>0</v>
      </c>
      <c r="AF104" s="2">
        <v>0</v>
      </c>
      <c r="AG104" s="2">
        <v>11</v>
      </c>
      <c r="AH104" s="2">
        <v>14</v>
      </c>
      <c r="AI104" s="2">
        <v>0.1</v>
      </c>
      <c r="AJ104" s="8">
        <v>0</v>
      </c>
    </row>
    <row r="105" spans="1:36" x14ac:dyDescent="0.2">
      <c r="A105" s="8" t="s">
        <v>94</v>
      </c>
      <c r="B105" s="2">
        <v>0</v>
      </c>
      <c r="C105" s="2">
        <v>0</v>
      </c>
      <c r="D105" s="2">
        <v>0</v>
      </c>
      <c r="E105" s="2">
        <v>0</v>
      </c>
      <c r="F105" s="2">
        <v>0</v>
      </c>
      <c r="G105" s="2">
        <v>0</v>
      </c>
      <c r="H105" s="2">
        <v>0</v>
      </c>
      <c r="I105" s="2">
        <v>0</v>
      </c>
      <c r="J105" s="2">
        <v>0</v>
      </c>
      <c r="K105" s="2">
        <v>0</v>
      </c>
      <c r="L105" s="2">
        <v>0</v>
      </c>
      <c r="M105" s="2">
        <v>0</v>
      </c>
      <c r="N105" s="2">
        <v>0</v>
      </c>
      <c r="O105" s="2">
        <v>6.5</v>
      </c>
      <c r="P105" s="2">
        <v>0</v>
      </c>
      <c r="Q105" s="2">
        <v>0</v>
      </c>
      <c r="R105" s="2">
        <v>0</v>
      </c>
      <c r="S105" s="2">
        <v>0</v>
      </c>
      <c r="T105" s="2">
        <v>0</v>
      </c>
      <c r="U105" s="2">
        <v>0</v>
      </c>
      <c r="V105" s="2">
        <v>0</v>
      </c>
      <c r="W105" s="2">
        <v>0</v>
      </c>
      <c r="X105" s="2">
        <v>0</v>
      </c>
      <c r="Y105" s="2">
        <v>0</v>
      </c>
      <c r="Z105" s="2">
        <v>0</v>
      </c>
      <c r="AA105" s="2">
        <v>0</v>
      </c>
      <c r="AB105" s="2">
        <v>15.7</v>
      </c>
      <c r="AC105" s="2">
        <v>0</v>
      </c>
      <c r="AD105" s="2">
        <v>0</v>
      </c>
      <c r="AE105" s="2">
        <v>0</v>
      </c>
      <c r="AF105" s="2">
        <v>0.1</v>
      </c>
      <c r="AG105" s="2">
        <v>0.5</v>
      </c>
      <c r="AH105" s="2">
        <v>1.6</v>
      </c>
      <c r="AI105" s="2">
        <v>0.3</v>
      </c>
      <c r="AJ105" s="8">
        <v>0</v>
      </c>
    </row>
    <row r="106" spans="1:36" x14ac:dyDescent="0.2">
      <c r="A106" s="8" t="s">
        <v>130</v>
      </c>
      <c r="B106" s="2">
        <v>0</v>
      </c>
      <c r="C106" s="2">
        <v>0</v>
      </c>
      <c r="D106" s="2">
        <v>0</v>
      </c>
      <c r="E106" s="2">
        <v>0</v>
      </c>
      <c r="F106" s="2">
        <v>0</v>
      </c>
      <c r="G106" s="2">
        <v>0</v>
      </c>
      <c r="H106" s="2">
        <v>0</v>
      </c>
      <c r="I106" s="2">
        <v>0</v>
      </c>
      <c r="J106" s="2">
        <v>0</v>
      </c>
      <c r="K106" s="2">
        <v>0</v>
      </c>
      <c r="L106" s="2">
        <v>0</v>
      </c>
      <c r="M106" s="2">
        <v>0</v>
      </c>
      <c r="N106" s="2">
        <v>0</v>
      </c>
      <c r="O106" s="2">
        <v>0</v>
      </c>
      <c r="P106" s="2">
        <v>0</v>
      </c>
      <c r="Q106" s="2">
        <v>1.3</v>
      </c>
      <c r="R106" s="2">
        <v>0</v>
      </c>
      <c r="S106" s="2">
        <v>0.9</v>
      </c>
      <c r="T106" s="2">
        <v>7.6</v>
      </c>
      <c r="U106" s="2">
        <v>0</v>
      </c>
      <c r="V106" s="2">
        <v>0</v>
      </c>
      <c r="W106" s="2">
        <v>0</v>
      </c>
      <c r="X106" s="2">
        <v>0</v>
      </c>
      <c r="Y106" s="2">
        <v>57.6</v>
      </c>
      <c r="Z106" s="2">
        <v>3</v>
      </c>
      <c r="AA106" s="2">
        <v>0</v>
      </c>
      <c r="AB106" s="2">
        <v>0</v>
      </c>
      <c r="AC106" s="2">
        <v>0</v>
      </c>
      <c r="AD106" s="2">
        <v>0</v>
      </c>
      <c r="AE106" s="2">
        <v>0</v>
      </c>
      <c r="AF106" s="2">
        <v>1.9</v>
      </c>
      <c r="AG106" s="2">
        <v>0</v>
      </c>
      <c r="AH106" s="2">
        <v>0</v>
      </c>
      <c r="AI106" s="2">
        <v>0</v>
      </c>
      <c r="AJ106" s="8">
        <v>0</v>
      </c>
    </row>
    <row r="107" spans="1:36" x14ac:dyDescent="0.2">
      <c r="A107" s="8" t="s">
        <v>131</v>
      </c>
      <c r="B107" s="2">
        <v>0</v>
      </c>
      <c r="C107" s="2">
        <v>0</v>
      </c>
      <c r="D107" s="2">
        <v>0</v>
      </c>
      <c r="E107" s="2">
        <v>0</v>
      </c>
      <c r="F107" s="2">
        <v>0</v>
      </c>
      <c r="G107" s="2">
        <v>0</v>
      </c>
      <c r="H107" s="2">
        <v>0</v>
      </c>
      <c r="I107" s="2">
        <v>0</v>
      </c>
      <c r="J107" s="2">
        <v>0</v>
      </c>
      <c r="K107" s="2">
        <v>0</v>
      </c>
      <c r="L107" s="2">
        <v>0</v>
      </c>
      <c r="M107" s="2">
        <v>0</v>
      </c>
      <c r="N107" s="2">
        <v>0</v>
      </c>
      <c r="O107" s="2">
        <v>0</v>
      </c>
      <c r="P107" s="2">
        <v>20</v>
      </c>
      <c r="Q107" s="2">
        <v>0</v>
      </c>
      <c r="R107" s="2">
        <v>0</v>
      </c>
      <c r="S107" s="2">
        <v>77.599999999999994</v>
      </c>
      <c r="T107" s="2">
        <v>0</v>
      </c>
      <c r="U107" s="2">
        <v>0</v>
      </c>
      <c r="V107" s="2">
        <v>0</v>
      </c>
      <c r="W107" s="2">
        <v>0</v>
      </c>
      <c r="X107" s="2">
        <v>0</v>
      </c>
      <c r="Y107" s="2">
        <v>0</v>
      </c>
      <c r="Z107" s="2">
        <v>0</v>
      </c>
      <c r="AA107" s="2">
        <v>0</v>
      </c>
      <c r="AB107" s="2">
        <v>0.7</v>
      </c>
      <c r="AC107" s="2">
        <v>0</v>
      </c>
      <c r="AD107" s="2">
        <v>0</v>
      </c>
      <c r="AE107" s="2">
        <v>0.1</v>
      </c>
      <c r="AF107" s="2">
        <v>18.5</v>
      </c>
      <c r="AG107" s="2">
        <v>0</v>
      </c>
      <c r="AH107" s="2">
        <v>0</v>
      </c>
      <c r="AI107" s="2">
        <v>0</v>
      </c>
      <c r="AJ107" s="8">
        <v>0</v>
      </c>
    </row>
    <row r="108" spans="1:36" x14ac:dyDescent="0.2">
      <c r="A108" s="8" t="s">
        <v>132</v>
      </c>
      <c r="B108" s="2">
        <v>0</v>
      </c>
      <c r="C108" s="2">
        <v>0</v>
      </c>
      <c r="D108" s="2">
        <v>0</v>
      </c>
      <c r="E108" s="2">
        <v>0</v>
      </c>
      <c r="F108" s="2">
        <v>0</v>
      </c>
      <c r="G108" s="2">
        <v>0</v>
      </c>
      <c r="H108" s="2">
        <v>0</v>
      </c>
      <c r="I108" s="2">
        <v>0</v>
      </c>
      <c r="J108" s="2">
        <v>0</v>
      </c>
      <c r="K108" s="2">
        <v>0</v>
      </c>
      <c r="L108" s="2">
        <v>0</v>
      </c>
      <c r="M108" s="2">
        <v>0</v>
      </c>
      <c r="N108" s="2">
        <v>0</v>
      </c>
      <c r="O108" s="2">
        <v>0</v>
      </c>
      <c r="P108" s="2">
        <v>0</v>
      </c>
      <c r="Q108" s="2">
        <v>0</v>
      </c>
      <c r="R108" s="2">
        <v>0</v>
      </c>
      <c r="S108" s="2">
        <v>0</v>
      </c>
      <c r="T108" s="2">
        <v>0</v>
      </c>
      <c r="U108" s="2">
        <v>0</v>
      </c>
      <c r="V108" s="2">
        <v>0</v>
      </c>
      <c r="W108" s="2">
        <v>18.600000000000001</v>
      </c>
      <c r="X108" s="2">
        <v>0</v>
      </c>
      <c r="Y108" s="2">
        <v>0</v>
      </c>
      <c r="Z108" s="2">
        <v>0</v>
      </c>
      <c r="AA108" s="2">
        <v>0</v>
      </c>
      <c r="AB108" s="2">
        <v>0</v>
      </c>
      <c r="AC108" s="2">
        <v>19.5</v>
      </c>
      <c r="AD108" s="2">
        <v>253.5</v>
      </c>
      <c r="AE108" s="2">
        <v>77.400000000000006</v>
      </c>
      <c r="AF108" s="2">
        <v>39</v>
      </c>
      <c r="AG108" s="2">
        <v>0</v>
      </c>
      <c r="AH108" s="2">
        <v>0</v>
      </c>
      <c r="AI108" s="2">
        <v>0</v>
      </c>
      <c r="AJ108" s="8">
        <v>0</v>
      </c>
    </row>
    <row r="109" spans="1:36" x14ac:dyDescent="0.2">
      <c r="A109" s="8" t="s">
        <v>133</v>
      </c>
      <c r="B109" s="2">
        <v>0</v>
      </c>
      <c r="C109" s="2">
        <v>0</v>
      </c>
      <c r="D109" s="2">
        <v>0</v>
      </c>
      <c r="E109" s="2">
        <v>0</v>
      </c>
      <c r="F109" s="2">
        <v>0</v>
      </c>
      <c r="G109" s="2">
        <v>0</v>
      </c>
      <c r="H109" s="2">
        <v>0</v>
      </c>
      <c r="I109" s="2">
        <v>0</v>
      </c>
      <c r="J109" s="2">
        <v>0</v>
      </c>
      <c r="K109" s="2">
        <v>0</v>
      </c>
      <c r="L109" s="2">
        <v>0</v>
      </c>
      <c r="M109" s="2">
        <v>0</v>
      </c>
      <c r="N109" s="2">
        <v>0</v>
      </c>
      <c r="O109" s="2">
        <v>1</v>
      </c>
      <c r="P109" s="2">
        <v>2.2000000000000002</v>
      </c>
      <c r="Q109" s="2">
        <v>0</v>
      </c>
      <c r="R109" s="2">
        <v>0</v>
      </c>
      <c r="S109" s="2">
        <v>0</v>
      </c>
      <c r="T109" s="2">
        <v>0</v>
      </c>
      <c r="U109" s="2">
        <v>0</v>
      </c>
      <c r="V109" s="2">
        <v>0</v>
      </c>
      <c r="W109" s="2">
        <v>0</v>
      </c>
      <c r="X109" s="2">
        <v>0</v>
      </c>
      <c r="Y109" s="2">
        <v>0</v>
      </c>
      <c r="Z109" s="2">
        <v>556.79999999999995</v>
      </c>
      <c r="AA109" s="2">
        <v>803.9</v>
      </c>
      <c r="AB109" s="2">
        <v>0</v>
      </c>
      <c r="AC109" s="2">
        <v>3.1</v>
      </c>
      <c r="AD109" s="2">
        <v>0</v>
      </c>
      <c r="AE109" s="2">
        <v>1</v>
      </c>
      <c r="AF109" s="2">
        <v>1</v>
      </c>
      <c r="AG109" s="2">
        <v>0</v>
      </c>
      <c r="AH109" s="2">
        <v>0</v>
      </c>
      <c r="AI109" s="2">
        <v>0</v>
      </c>
      <c r="AJ109" s="8">
        <v>0</v>
      </c>
    </row>
    <row r="110" spans="1:36" x14ac:dyDescent="0.2">
      <c r="A110" s="8" t="s">
        <v>134</v>
      </c>
      <c r="B110" s="2">
        <v>0</v>
      </c>
      <c r="C110" s="2">
        <v>0</v>
      </c>
      <c r="D110" s="2">
        <v>0</v>
      </c>
      <c r="E110" s="2">
        <v>0</v>
      </c>
      <c r="F110" s="2">
        <v>10.8</v>
      </c>
      <c r="G110" s="2">
        <v>0</v>
      </c>
      <c r="H110" s="2">
        <v>0</v>
      </c>
      <c r="I110" s="2">
        <v>0</v>
      </c>
      <c r="J110" s="2">
        <v>0</v>
      </c>
      <c r="K110" s="2">
        <v>0</v>
      </c>
      <c r="L110" s="2">
        <v>0</v>
      </c>
      <c r="M110" s="2">
        <v>0</v>
      </c>
      <c r="N110" s="2">
        <v>18.3</v>
      </c>
      <c r="O110" s="2">
        <v>0</v>
      </c>
      <c r="P110" s="2">
        <v>0</v>
      </c>
      <c r="Q110" s="2">
        <v>0</v>
      </c>
      <c r="R110" s="2">
        <v>37.1</v>
      </c>
      <c r="S110" s="2">
        <v>0</v>
      </c>
      <c r="T110" s="2">
        <v>0</v>
      </c>
      <c r="U110" s="2">
        <v>0</v>
      </c>
      <c r="V110" s="2">
        <v>0</v>
      </c>
      <c r="W110" s="2">
        <v>0</v>
      </c>
      <c r="X110" s="2">
        <v>0</v>
      </c>
      <c r="Y110" s="2">
        <v>0</v>
      </c>
      <c r="Z110" s="2">
        <v>0</v>
      </c>
      <c r="AA110" s="2">
        <v>0</v>
      </c>
      <c r="AB110" s="2">
        <v>0</v>
      </c>
      <c r="AC110" s="2">
        <v>0</v>
      </c>
      <c r="AD110" s="2">
        <v>0</v>
      </c>
      <c r="AE110" s="2">
        <v>0</v>
      </c>
      <c r="AF110" s="2">
        <v>0</v>
      </c>
      <c r="AG110" s="2">
        <v>0</v>
      </c>
      <c r="AH110" s="2">
        <v>0</v>
      </c>
      <c r="AI110" s="2">
        <v>0</v>
      </c>
      <c r="AJ110" s="8">
        <v>0</v>
      </c>
    </row>
    <row r="111" spans="1:36" x14ac:dyDescent="0.2">
      <c r="A111" s="8" t="s">
        <v>135</v>
      </c>
      <c r="B111" s="2">
        <v>0</v>
      </c>
      <c r="C111" s="2">
        <v>0</v>
      </c>
      <c r="D111" s="2">
        <v>0</v>
      </c>
      <c r="E111" s="2">
        <v>0</v>
      </c>
      <c r="F111" s="2">
        <v>0</v>
      </c>
      <c r="G111" s="2">
        <v>0</v>
      </c>
      <c r="H111" s="2">
        <v>0</v>
      </c>
      <c r="I111" s="2">
        <v>0</v>
      </c>
      <c r="J111" s="2">
        <v>0</v>
      </c>
      <c r="K111" s="2">
        <v>0</v>
      </c>
      <c r="L111" s="2">
        <v>0</v>
      </c>
      <c r="M111" s="2">
        <v>0</v>
      </c>
      <c r="N111" s="2">
        <v>0</v>
      </c>
      <c r="O111" s="2">
        <v>0</v>
      </c>
      <c r="P111" s="2">
        <v>0</v>
      </c>
      <c r="Q111" s="2">
        <v>0</v>
      </c>
      <c r="R111" s="2">
        <v>581.1</v>
      </c>
      <c r="S111" s="2">
        <v>1091.5999999999999</v>
      </c>
      <c r="T111" s="2">
        <v>1059.8</v>
      </c>
      <c r="U111" s="2">
        <v>363.3</v>
      </c>
      <c r="V111" s="2">
        <v>835.6</v>
      </c>
      <c r="W111" s="2">
        <v>0</v>
      </c>
      <c r="X111" s="2">
        <v>0</v>
      </c>
      <c r="Y111" s="2">
        <v>0</v>
      </c>
      <c r="Z111" s="2">
        <v>0</v>
      </c>
      <c r="AA111" s="2">
        <v>0</v>
      </c>
      <c r="AB111" s="2">
        <v>0</v>
      </c>
      <c r="AC111" s="2">
        <v>0</v>
      </c>
      <c r="AD111" s="2">
        <v>0</v>
      </c>
      <c r="AE111" s="2">
        <v>0</v>
      </c>
      <c r="AF111" s="2">
        <v>0</v>
      </c>
      <c r="AG111" s="2">
        <v>0</v>
      </c>
      <c r="AH111" s="2">
        <v>0</v>
      </c>
      <c r="AI111" s="2">
        <v>0</v>
      </c>
      <c r="AJ111" s="8">
        <v>0</v>
      </c>
    </row>
    <row r="112" spans="1:36" x14ac:dyDescent="0.2">
      <c r="A112" s="8" t="s">
        <v>136</v>
      </c>
      <c r="B112" s="2">
        <v>0</v>
      </c>
      <c r="C112" s="2">
        <v>0</v>
      </c>
      <c r="D112" s="2">
        <v>0</v>
      </c>
      <c r="E112" s="2">
        <v>0</v>
      </c>
      <c r="F112" s="2">
        <v>0</v>
      </c>
      <c r="G112" s="2">
        <v>0</v>
      </c>
      <c r="H112" s="2">
        <v>0</v>
      </c>
      <c r="I112" s="2">
        <v>0</v>
      </c>
      <c r="J112" s="2">
        <v>0</v>
      </c>
      <c r="K112" s="2">
        <v>0</v>
      </c>
      <c r="L112" s="2">
        <v>0</v>
      </c>
      <c r="M112" s="2">
        <v>0</v>
      </c>
      <c r="N112" s="2">
        <v>0</v>
      </c>
      <c r="O112" s="2">
        <v>0</v>
      </c>
      <c r="P112" s="2">
        <v>0</v>
      </c>
      <c r="Q112" s="2">
        <v>7.2</v>
      </c>
      <c r="R112" s="2">
        <v>3.3</v>
      </c>
      <c r="S112" s="2">
        <v>2.2999999999999998</v>
      </c>
      <c r="T112" s="2">
        <v>0</v>
      </c>
      <c r="U112" s="2">
        <v>0</v>
      </c>
      <c r="V112" s="2">
        <v>0</v>
      </c>
      <c r="W112" s="2">
        <v>0</v>
      </c>
      <c r="X112" s="2">
        <v>0</v>
      </c>
      <c r="Y112" s="2">
        <v>0</v>
      </c>
      <c r="Z112" s="2">
        <v>0</v>
      </c>
      <c r="AA112" s="2">
        <v>3.9</v>
      </c>
      <c r="AB112" s="2">
        <v>0</v>
      </c>
      <c r="AC112" s="2">
        <v>0</v>
      </c>
      <c r="AD112" s="2">
        <v>0</v>
      </c>
      <c r="AE112" s="2">
        <v>0</v>
      </c>
      <c r="AF112" s="2">
        <v>0</v>
      </c>
      <c r="AG112" s="2">
        <v>0</v>
      </c>
      <c r="AH112" s="2">
        <v>0</v>
      </c>
      <c r="AI112" s="2">
        <v>0</v>
      </c>
      <c r="AJ112" s="8">
        <v>0</v>
      </c>
    </row>
    <row r="113" spans="1:36" x14ac:dyDescent="0.2">
      <c r="A113" s="8" t="s">
        <v>138</v>
      </c>
      <c r="B113" s="2">
        <v>0</v>
      </c>
      <c r="C113" s="2">
        <v>0</v>
      </c>
      <c r="D113" s="2">
        <v>0</v>
      </c>
      <c r="E113" s="2">
        <v>0</v>
      </c>
      <c r="F113" s="2">
        <v>0</v>
      </c>
      <c r="G113" s="2">
        <v>0</v>
      </c>
      <c r="H113" s="2">
        <v>0</v>
      </c>
      <c r="I113" s="2">
        <v>0</v>
      </c>
      <c r="J113" s="2">
        <v>0</v>
      </c>
      <c r="K113" s="2">
        <v>0</v>
      </c>
      <c r="L113" s="2">
        <v>0</v>
      </c>
      <c r="M113" s="2">
        <v>0</v>
      </c>
      <c r="N113" s="2">
        <v>0</v>
      </c>
      <c r="O113" s="2">
        <v>0</v>
      </c>
      <c r="P113" s="2">
        <v>0</v>
      </c>
      <c r="Q113" s="2">
        <v>0</v>
      </c>
      <c r="R113" s="2">
        <v>0</v>
      </c>
      <c r="S113" s="2">
        <v>0</v>
      </c>
      <c r="T113" s="2">
        <v>0</v>
      </c>
      <c r="U113" s="2">
        <v>0</v>
      </c>
      <c r="V113" s="2">
        <v>0</v>
      </c>
      <c r="W113" s="2">
        <v>3.6</v>
      </c>
      <c r="X113" s="2">
        <v>0</v>
      </c>
      <c r="Y113" s="2">
        <v>0</v>
      </c>
      <c r="Z113" s="2">
        <v>0</v>
      </c>
      <c r="AA113" s="2">
        <v>0</v>
      </c>
      <c r="AB113" s="2">
        <v>0</v>
      </c>
      <c r="AC113" s="2">
        <v>0</v>
      </c>
      <c r="AD113" s="2">
        <v>0</v>
      </c>
      <c r="AE113" s="2">
        <v>0</v>
      </c>
      <c r="AF113" s="2">
        <v>0</v>
      </c>
      <c r="AG113" s="2">
        <v>0</v>
      </c>
      <c r="AH113" s="2">
        <v>0</v>
      </c>
      <c r="AI113" s="2">
        <v>0</v>
      </c>
      <c r="AJ113" s="8">
        <v>0</v>
      </c>
    </row>
    <row r="114" spans="1:36" x14ac:dyDescent="0.2">
      <c r="A114" s="8" t="s">
        <v>99</v>
      </c>
      <c r="B114" s="2">
        <v>0</v>
      </c>
      <c r="C114" s="2">
        <v>0</v>
      </c>
      <c r="D114" s="2">
        <v>0</v>
      </c>
      <c r="E114" s="2">
        <v>0</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1.7</v>
      </c>
      <c r="AB114" s="2">
        <v>0</v>
      </c>
      <c r="AC114" s="2">
        <v>5.7</v>
      </c>
      <c r="AD114" s="2">
        <v>0</v>
      </c>
      <c r="AE114" s="2">
        <v>0</v>
      </c>
      <c r="AF114" s="2">
        <v>0</v>
      </c>
      <c r="AG114" s="2">
        <v>3</v>
      </c>
      <c r="AH114" s="2">
        <v>0.8</v>
      </c>
      <c r="AI114" s="2">
        <v>8.1999999999999993</v>
      </c>
      <c r="AJ114" s="8">
        <v>0</v>
      </c>
    </row>
    <row r="115" spans="1:36" x14ac:dyDescent="0.2">
      <c r="A115" s="8" t="s">
        <v>66</v>
      </c>
      <c r="B115" s="2">
        <v>0</v>
      </c>
      <c r="C115" s="2">
        <v>0</v>
      </c>
      <c r="D115" s="2">
        <v>0</v>
      </c>
      <c r="E115" s="2">
        <v>0</v>
      </c>
      <c r="F115" s="2">
        <v>0</v>
      </c>
      <c r="G115" s="2">
        <v>0</v>
      </c>
      <c r="H115" s="2">
        <v>0</v>
      </c>
      <c r="I115" s="2">
        <v>0</v>
      </c>
      <c r="J115" s="2">
        <v>0.2</v>
      </c>
      <c r="K115" s="2">
        <v>20.6</v>
      </c>
      <c r="L115" s="2">
        <v>0.3</v>
      </c>
      <c r="M115" s="2">
        <v>0</v>
      </c>
      <c r="N115" s="2">
        <v>0.9</v>
      </c>
      <c r="O115" s="2">
        <v>0</v>
      </c>
      <c r="P115" s="2">
        <v>75.2</v>
      </c>
      <c r="Q115" s="2">
        <v>0</v>
      </c>
      <c r="R115" s="2">
        <v>0</v>
      </c>
      <c r="S115" s="2">
        <v>0</v>
      </c>
      <c r="T115" s="2">
        <v>0.8</v>
      </c>
      <c r="U115" s="2">
        <v>0</v>
      </c>
      <c r="V115" s="2">
        <v>0</v>
      </c>
      <c r="W115" s="2">
        <v>0.9</v>
      </c>
      <c r="X115" s="2">
        <v>0</v>
      </c>
      <c r="Y115" s="2">
        <v>0</v>
      </c>
      <c r="Z115" s="2">
        <v>0</v>
      </c>
      <c r="AA115" s="2">
        <v>0</v>
      </c>
      <c r="AB115" s="2">
        <v>0</v>
      </c>
      <c r="AC115" s="2">
        <v>0</v>
      </c>
      <c r="AD115" s="2">
        <v>0</v>
      </c>
      <c r="AE115" s="2">
        <v>0.1</v>
      </c>
      <c r="AF115" s="2">
        <v>0</v>
      </c>
      <c r="AG115" s="2">
        <v>0</v>
      </c>
      <c r="AH115" s="2">
        <v>39.6</v>
      </c>
      <c r="AI115" s="2">
        <v>0</v>
      </c>
      <c r="AJ115" s="8">
        <v>0</v>
      </c>
    </row>
    <row r="116" spans="1:36" x14ac:dyDescent="0.2">
      <c r="A116" s="8" t="s">
        <v>139</v>
      </c>
      <c r="B116" s="2">
        <v>0</v>
      </c>
      <c r="C116" s="2">
        <v>0</v>
      </c>
      <c r="D116" s="2">
        <v>0</v>
      </c>
      <c r="E116" s="2">
        <v>0</v>
      </c>
      <c r="F116" s="2">
        <v>0</v>
      </c>
      <c r="G116" s="2">
        <v>0</v>
      </c>
      <c r="H116" s="2">
        <v>40.1</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c r="AB116" s="2">
        <v>0</v>
      </c>
      <c r="AC116" s="2">
        <v>0</v>
      </c>
      <c r="AD116" s="2">
        <v>0</v>
      </c>
      <c r="AE116" s="2">
        <v>0</v>
      </c>
      <c r="AF116" s="2">
        <v>0</v>
      </c>
      <c r="AG116" s="2">
        <v>38</v>
      </c>
      <c r="AH116" s="2">
        <v>0</v>
      </c>
      <c r="AI116" s="2">
        <v>0</v>
      </c>
      <c r="AJ116" s="8">
        <v>0</v>
      </c>
    </row>
    <row r="117" spans="1:36" x14ac:dyDescent="0.2">
      <c r="A117" s="8" t="s">
        <v>140</v>
      </c>
      <c r="B117" s="2">
        <v>0</v>
      </c>
      <c r="C117" s="2">
        <v>0</v>
      </c>
      <c r="D117" s="2">
        <v>0</v>
      </c>
      <c r="E117" s="2">
        <v>0</v>
      </c>
      <c r="F117" s="2">
        <v>0</v>
      </c>
      <c r="G117" s="2">
        <v>0</v>
      </c>
      <c r="H117" s="2">
        <v>0</v>
      </c>
      <c r="I117" s="2">
        <v>425.7</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8">
        <v>0</v>
      </c>
    </row>
    <row r="118" spans="1:36" x14ac:dyDescent="0.2">
      <c r="A118" s="8" t="s">
        <v>141</v>
      </c>
      <c r="B118" s="2">
        <v>33.1</v>
      </c>
      <c r="C118" s="2">
        <v>0</v>
      </c>
      <c r="D118" s="2">
        <v>0</v>
      </c>
      <c r="E118" s="2">
        <v>0</v>
      </c>
      <c r="F118" s="2">
        <v>0</v>
      </c>
      <c r="G118" s="2">
        <v>0</v>
      </c>
      <c r="H118" s="2">
        <v>0</v>
      </c>
      <c r="I118" s="2">
        <v>0</v>
      </c>
      <c r="J118" s="2">
        <v>0</v>
      </c>
      <c r="K118" s="2">
        <v>0</v>
      </c>
      <c r="L118" s="2">
        <v>0</v>
      </c>
      <c r="M118" s="2">
        <v>0.9</v>
      </c>
      <c r="N118" s="2">
        <v>0.6</v>
      </c>
      <c r="O118" s="2">
        <v>0</v>
      </c>
      <c r="P118" s="2">
        <v>0</v>
      </c>
      <c r="Q118" s="2">
        <v>0</v>
      </c>
      <c r="R118" s="2">
        <v>448.3</v>
      </c>
      <c r="S118" s="2">
        <v>304.89999999999998</v>
      </c>
      <c r="T118" s="2">
        <v>77.900000000000006</v>
      </c>
      <c r="U118" s="2">
        <v>0</v>
      </c>
      <c r="V118" s="2">
        <v>0</v>
      </c>
      <c r="W118" s="2">
        <v>0.2</v>
      </c>
      <c r="X118" s="2">
        <v>0</v>
      </c>
      <c r="Y118" s="2">
        <v>0</v>
      </c>
      <c r="Z118" s="2">
        <v>0</v>
      </c>
      <c r="AA118" s="2">
        <v>0</v>
      </c>
      <c r="AB118" s="2">
        <v>0</v>
      </c>
      <c r="AC118" s="2">
        <v>0</v>
      </c>
      <c r="AD118" s="2">
        <v>0</v>
      </c>
      <c r="AE118" s="2">
        <v>0</v>
      </c>
      <c r="AF118" s="2">
        <v>1.8</v>
      </c>
      <c r="AG118" s="2">
        <v>0</v>
      </c>
      <c r="AH118" s="2">
        <v>0</v>
      </c>
      <c r="AI118" s="2">
        <v>0</v>
      </c>
      <c r="AJ118" s="8">
        <v>0</v>
      </c>
    </row>
    <row r="119" spans="1:36" x14ac:dyDescent="0.2">
      <c r="A119" s="8" t="s">
        <v>92</v>
      </c>
      <c r="B119" s="2">
        <v>0</v>
      </c>
      <c r="C119" s="2">
        <v>0</v>
      </c>
      <c r="D119" s="2">
        <v>0</v>
      </c>
      <c r="E119" s="2">
        <v>0</v>
      </c>
      <c r="F119" s="2">
        <v>0</v>
      </c>
      <c r="G119" s="2">
        <v>0</v>
      </c>
      <c r="H119" s="2">
        <v>0</v>
      </c>
      <c r="I119" s="2">
        <v>0.3</v>
      </c>
      <c r="J119" s="2">
        <v>0</v>
      </c>
      <c r="K119" s="2">
        <v>0</v>
      </c>
      <c r="L119" s="2">
        <v>0.3</v>
      </c>
      <c r="M119" s="2">
        <v>2</v>
      </c>
      <c r="N119" s="2">
        <v>0</v>
      </c>
      <c r="O119" s="2">
        <v>1.2</v>
      </c>
      <c r="P119" s="2">
        <v>0</v>
      </c>
      <c r="Q119" s="2">
        <v>0</v>
      </c>
      <c r="R119" s="2">
        <v>0</v>
      </c>
      <c r="S119" s="2">
        <v>0</v>
      </c>
      <c r="T119" s="2">
        <v>0</v>
      </c>
      <c r="U119" s="2">
        <v>0</v>
      </c>
      <c r="V119" s="2">
        <v>0</v>
      </c>
      <c r="W119" s="2">
        <v>0</v>
      </c>
      <c r="X119" s="2">
        <v>0</v>
      </c>
      <c r="Y119" s="2">
        <v>0</v>
      </c>
      <c r="Z119" s="2">
        <v>0</v>
      </c>
      <c r="AA119" s="2">
        <v>0</v>
      </c>
      <c r="AB119" s="2">
        <v>1</v>
      </c>
      <c r="AC119" s="2">
        <v>1.9</v>
      </c>
      <c r="AD119" s="2">
        <v>0</v>
      </c>
      <c r="AE119" s="2">
        <v>0</v>
      </c>
      <c r="AF119" s="2">
        <v>0</v>
      </c>
      <c r="AG119" s="2">
        <v>0</v>
      </c>
      <c r="AH119" s="2">
        <v>1.9</v>
      </c>
      <c r="AI119" s="2">
        <v>0</v>
      </c>
      <c r="AJ119" s="8">
        <v>0</v>
      </c>
    </row>
    <row r="120" spans="1:36" x14ac:dyDescent="0.2">
      <c r="A120" s="8" t="s">
        <v>166</v>
      </c>
      <c r="B120" s="2">
        <v>0</v>
      </c>
      <c r="C120" s="2">
        <v>0</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0.1</v>
      </c>
      <c r="AJ120" s="8">
        <v>0</v>
      </c>
    </row>
    <row r="121" spans="1:36" x14ac:dyDescent="0.2">
      <c r="A121" s="8" t="s">
        <v>143</v>
      </c>
      <c r="B121" s="2">
        <v>0</v>
      </c>
      <c r="C121" s="2">
        <v>0</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c r="AB121" s="2">
        <v>0</v>
      </c>
      <c r="AC121" s="2">
        <v>208.1</v>
      </c>
      <c r="AD121" s="2">
        <v>36.5</v>
      </c>
      <c r="AE121" s="2">
        <v>258.60000000000002</v>
      </c>
      <c r="AF121" s="2">
        <v>38.1</v>
      </c>
      <c r="AG121" s="2">
        <v>96.2</v>
      </c>
      <c r="AH121" s="2">
        <v>0</v>
      </c>
      <c r="AI121" s="2">
        <v>37.4</v>
      </c>
      <c r="AJ121" s="8">
        <v>0</v>
      </c>
    </row>
    <row r="122" spans="1:36" x14ac:dyDescent="0.2">
      <c r="A122" s="8" t="s">
        <v>144</v>
      </c>
      <c r="B122" s="2">
        <v>0</v>
      </c>
      <c r="C122" s="2">
        <v>0</v>
      </c>
      <c r="D122" s="2">
        <v>0</v>
      </c>
      <c r="E122" s="2">
        <v>0</v>
      </c>
      <c r="F122" s="2">
        <v>0</v>
      </c>
      <c r="G122" s="2">
        <v>0</v>
      </c>
      <c r="H122" s="2">
        <v>0</v>
      </c>
      <c r="I122" s="2">
        <v>0</v>
      </c>
      <c r="J122" s="2">
        <v>0</v>
      </c>
      <c r="K122" s="2">
        <v>0</v>
      </c>
      <c r="L122" s="2">
        <v>0</v>
      </c>
      <c r="M122" s="2">
        <v>0</v>
      </c>
      <c r="N122" s="2">
        <v>0</v>
      </c>
      <c r="O122" s="2">
        <v>0</v>
      </c>
      <c r="P122" s="2">
        <v>0</v>
      </c>
      <c r="Q122" s="2">
        <v>0</v>
      </c>
      <c r="R122" s="2">
        <v>0</v>
      </c>
      <c r="S122" s="2">
        <v>0</v>
      </c>
      <c r="T122" s="2">
        <v>18.5</v>
      </c>
      <c r="U122" s="2">
        <v>269.2</v>
      </c>
      <c r="V122" s="2">
        <v>0</v>
      </c>
      <c r="W122" s="2">
        <v>40.6</v>
      </c>
      <c r="X122" s="2">
        <v>0</v>
      </c>
      <c r="Y122" s="2">
        <v>0</v>
      </c>
      <c r="Z122" s="2">
        <v>0</v>
      </c>
      <c r="AA122" s="2">
        <v>0</v>
      </c>
      <c r="AB122" s="2">
        <v>0</v>
      </c>
      <c r="AC122" s="2">
        <v>0</v>
      </c>
      <c r="AD122" s="2">
        <v>0</v>
      </c>
      <c r="AE122" s="2">
        <v>0.1</v>
      </c>
      <c r="AF122" s="2">
        <v>0</v>
      </c>
      <c r="AG122" s="2">
        <v>0</v>
      </c>
      <c r="AH122" s="2">
        <v>0</v>
      </c>
      <c r="AI122" s="2">
        <v>14.4</v>
      </c>
      <c r="AJ122" s="8">
        <v>0</v>
      </c>
    </row>
    <row r="123" spans="1:36" x14ac:dyDescent="0.2">
      <c r="A123" s="8" t="s">
        <v>145</v>
      </c>
      <c r="B123" s="2">
        <v>0</v>
      </c>
      <c r="C123" s="2">
        <v>0</v>
      </c>
      <c r="D123" s="2">
        <v>0</v>
      </c>
      <c r="E123" s="2">
        <v>0</v>
      </c>
      <c r="F123" s="2">
        <v>0</v>
      </c>
      <c r="G123" s="2">
        <v>0</v>
      </c>
      <c r="H123" s="2">
        <v>0</v>
      </c>
      <c r="I123" s="2">
        <v>0</v>
      </c>
      <c r="J123" s="2">
        <v>0</v>
      </c>
      <c r="K123" s="2">
        <v>0</v>
      </c>
      <c r="L123" s="2">
        <v>0</v>
      </c>
      <c r="M123" s="2">
        <v>0</v>
      </c>
      <c r="N123" s="2">
        <v>0</v>
      </c>
      <c r="O123" s="2">
        <v>0</v>
      </c>
      <c r="P123" s="2">
        <v>0</v>
      </c>
      <c r="Q123" s="2">
        <v>0</v>
      </c>
      <c r="R123" s="2">
        <v>0</v>
      </c>
      <c r="S123" s="2">
        <v>0</v>
      </c>
      <c r="T123" s="2">
        <v>0</v>
      </c>
      <c r="U123" s="2">
        <v>0</v>
      </c>
      <c r="V123" s="2">
        <v>0</v>
      </c>
      <c r="W123" s="2">
        <v>0</v>
      </c>
      <c r="X123" s="2">
        <v>0</v>
      </c>
      <c r="Y123" s="2">
        <v>0</v>
      </c>
      <c r="Z123" s="2">
        <v>0</v>
      </c>
      <c r="AA123" s="2">
        <v>0</v>
      </c>
      <c r="AB123" s="2">
        <v>2.6</v>
      </c>
      <c r="AC123" s="2">
        <v>0</v>
      </c>
      <c r="AD123" s="2">
        <v>0</v>
      </c>
      <c r="AE123" s="2">
        <v>0</v>
      </c>
      <c r="AF123" s="2">
        <v>0</v>
      </c>
      <c r="AG123" s="2">
        <v>0</v>
      </c>
      <c r="AH123" s="2">
        <v>0</v>
      </c>
      <c r="AI123" s="2">
        <v>0</v>
      </c>
      <c r="AJ123" s="8">
        <v>0</v>
      </c>
    </row>
    <row r="124" spans="1:36" x14ac:dyDescent="0.2">
      <c r="A124" s="8" t="s">
        <v>146</v>
      </c>
      <c r="B124" s="2">
        <v>0</v>
      </c>
      <c r="C124" s="2">
        <v>0.8</v>
      </c>
      <c r="D124" s="2">
        <v>1.1000000000000001</v>
      </c>
      <c r="E124" s="2">
        <v>0.5</v>
      </c>
      <c r="F124" s="2">
        <v>0</v>
      </c>
      <c r="G124" s="2">
        <v>0</v>
      </c>
      <c r="H124" s="2">
        <v>0</v>
      </c>
      <c r="I124" s="2">
        <v>0</v>
      </c>
      <c r="J124" s="2">
        <v>0</v>
      </c>
      <c r="K124" s="2">
        <v>0.5</v>
      </c>
      <c r="L124" s="2">
        <v>0</v>
      </c>
      <c r="M124" s="2">
        <v>0.5</v>
      </c>
      <c r="N124" s="2">
        <v>0</v>
      </c>
      <c r="O124" s="2">
        <v>0.5</v>
      </c>
      <c r="P124" s="2">
        <v>0.5</v>
      </c>
      <c r="Q124" s="2">
        <v>0.5</v>
      </c>
      <c r="R124" s="2">
        <v>0.6</v>
      </c>
      <c r="S124" s="2">
        <v>0.9</v>
      </c>
      <c r="T124" s="2">
        <v>0</v>
      </c>
      <c r="U124" s="2">
        <v>0</v>
      </c>
      <c r="V124" s="2">
        <v>0.6</v>
      </c>
      <c r="W124" s="2">
        <v>0</v>
      </c>
      <c r="X124" s="2">
        <v>0.6</v>
      </c>
      <c r="Y124" s="2">
        <v>0</v>
      </c>
      <c r="Z124" s="2">
        <v>0.5</v>
      </c>
      <c r="AA124" s="2">
        <v>0</v>
      </c>
      <c r="AB124" s="2">
        <v>0.5</v>
      </c>
      <c r="AC124" s="2">
        <v>0</v>
      </c>
      <c r="AD124" s="2">
        <v>0</v>
      </c>
      <c r="AE124" s="2">
        <v>0</v>
      </c>
      <c r="AF124" s="2">
        <v>0</v>
      </c>
      <c r="AG124" s="2">
        <v>0</v>
      </c>
      <c r="AH124" s="2">
        <v>0</v>
      </c>
      <c r="AI124" s="2">
        <v>0</v>
      </c>
      <c r="AJ124" s="8">
        <v>0</v>
      </c>
    </row>
    <row r="125" spans="1:36" x14ac:dyDescent="0.2">
      <c r="A125" s="8" t="s">
        <v>147</v>
      </c>
      <c r="B125" s="2">
        <v>0</v>
      </c>
      <c r="C125" s="2">
        <v>0</v>
      </c>
      <c r="D125" s="2">
        <v>0</v>
      </c>
      <c r="E125" s="2">
        <v>0</v>
      </c>
      <c r="F125" s="2">
        <v>0</v>
      </c>
      <c r="G125" s="2">
        <v>0</v>
      </c>
      <c r="H125" s="2">
        <v>0</v>
      </c>
      <c r="I125" s="2">
        <v>0</v>
      </c>
      <c r="J125" s="2">
        <v>0</v>
      </c>
      <c r="K125" s="2">
        <v>0</v>
      </c>
      <c r="L125" s="2">
        <v>0</v>
      </c>
      <c r="M125" s="2">
        <v>0</v>
      </c>
      <c r="N125" s="2">
        <v>0</v>
      </c>
      <c r="O125" s="2">
        <v>0</v>
      </c>
      <c r="P125" s="2">
        <v>0</v>
      </c>
      <c r="Q125" s="2">
        <v>0</v>
      </c>
      <c r="R125" s="2">
        <v>0</v>
      </c>
      <c r="S125" s="2">
        <v>0</v>
      </c>
      <c r="T125" s="2">
        <v>0</v>
      </c>
      <c r="U125" s="2">
        <v>0</v>
      </c>
      <c r="V125" s="2">
        <v>0</v>
      </c>
      <c r="W125" s="2">
        <v>0</v>
      </c>
      <c r="X125" s="2">
        <v>0</v>
      </c>
      <c r="Y125" s="2">
        <v>0</v>
      </c>
      <c r="Z125" s="2">
        <v>20</v>
      </c>
      <c r="AA125" s="2">
        <v>0</v>
      </c>
      <c r="AB125" s="2">
        <v>0</v>
      </c>
      <c r="AC125" s="2">
        <v>0</v>
      </c>
      <c r="AD125" s="2">
        <v>0</v>
      </c>
      <c r="AE125" s="2">
        <v>0</v>
      </c>
      <c r="AF125" s="2">
        <v>0</v>
      </c>
      <c r="AG125" s="2">
        <v>0</v>
      </c>
      <c r="AH125" s="2">
        <v>0</v>
      </c>
      <c r="AI125" s="2">
        <v>0</v>
      </c>
      <c r="AJ125" s="8">
        <v>0</v>
      </c>
    </row>
    <row r="126" spans="1:36" x14ac:dyDescent="0.2">
      <c r="A126" s="8" t="s">
        <v>102</v>
      </c>
      <c r="B126" s="2">
        <v>0</v>
      </c>
      <c r="C126" s="2">
        <v>0</v>
      </c>
      <c r="D126" s="2">
        <v>0</v>
      </c>
      <c r="E126" s="2">
        <v>0</v>
      </c>
      <c r="F126" s="2">
        <v>0</v>
      </c>
      <c r="G126" s="2">
        <v>0</v>
      </c>
      <c r="H126" s="2">
        <v>0</v>
      </c>
      <c r="I126" s="2">
        <v>0</v>
      </c>
      <c r="J126" s="2">
        <v>0</v>
      </c>
      <c r="K126" s="2">
        <v>0</v>
      </c>
      <c r="L126" s="2">
        <v>0</v>
      </c>
      <c r="M126" s="2">
        <v>0</v>
      </c>
      <c r="N126" s="2">
        <v>0</v>
      </c>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2.9</v>
      </c>
      <c r="AF126" s="2">
        <v>0</v>
      </c>
      <c r="AG126" s="2">
        <v>0</v>
      </c>
      <c r="AH126" s="2">
        <v>0.5</v>
      </c>
      <c r="AI126" s="2">
        <v>0</v>
      </c>
      <c r="AJ126" s="8">
        <v>0</v>
      </c>
    </row>
    <row r="127" spans="1:36" x14ac:dyDescent="0.2">
      <c r="A127" s="8" t="s">
        <v>105</v>
      </c>
      <c r="B127" s="2">
        <v>0</v>
      </c>
      <c r="C127" s="2">
        <v>0</v>
      </c>
      <c r="D127" s="2">
        <v>0</v>
      </c>
      <c r="E127" s="2">
        <v>0</v>
      </c>
      <c r="F127" s="2">
        <v>0</v>
      </c>
      <c r="G127" s="2">
        <v>0</v>
      </c>
      <c r="H127" s="2">
        <v>0</v>
      </c>
      <c r="I127" s="2">
        <v>0</v>
      </c>
      <c r="J127" s="2">
        <v>0</v>
      </c>
      <c r="K127" s="2">
        <v>0</v>
      </c>
      <c r="L127" s="2">
        <v>0</v>
      </c>
      <c r="M127" s="2">
        <v>0</v>
      </c>
      <c r="N127" s="2">
        <v>0</v>
      </c>
      <c r="O127" s="2">
        <v>0</v>
      </c>
      <c r="P127" s="2">
        <v>0</v>
      </c>
      <c r="Q127" s="2">
        <v>0</v>
      </c>
      <c r="R127" s="2">
        <v>0</v>
      </c>
      <c r="S127" s="2">
        <v>0</v>
      </c>
      <c r="T127" s="2">
        <v>0</v>
      </c>
      <c r="U127" s="2">
        <v>0</v>
      </c>
      <c r="V127" s="2">
        <v>0</v>
      </c>
      <c r="W127" s="2">
        <v>0</v>
      </c>
      <c r="X127" s="2">
        <v>0</v>
      </c>
      <c r="Y127" s="2">
        <v>0</v>
      </c>
      <c r="Z127" s="2">
        <v>0</v>
      </c>
      <c r="AA127" s="2">
        <v>0</v>
      </c>
      <c r="AB127" s="2">
        <v>0</v>
      </c>
      <c r="AC127" s="2">
        <v>0</v>
      </c>
      <c r="AD127" s="2">
        <v>0</v>
      </c>
      <c r="AE127" s="2">
        <v>0</v>
      </c>
      <c r="AF127" s="2">
        <v>0</v>
      </c>
      <c r="AG127" s="2">
        <v>0</v>
      </c>
      <c r="AH127" s="2">
        <v>0.3</v>
      </c>
      <c r="AI127" s="2">
        <v>0</v>
      </c>
      <c r="AJ127" s="8">
        <v>0</v>
      </c>
    </row>
    <row r="128" spans="1:36" x14ac:dyDescent="0.2">
      <c r="A128" s="8" t="s">
        <v>148</v>
      </c>
      <c r="B128" s="2">
        <v>819.9</v>
      </c>
      <c r="C128" s="2">
        <v>284.5</v>
      </c>
      <c r="D128" s="2">
        <v>64.2</v>
      </c>
      <c r="E128" s="2">
        <v>0</v>
      </c>
      <c r="F128" s="2">
        <v>0</v>
      </c>
      <c r="G128" s="2">
        <v>0</v>
      </c>
      <c r="H128" s="2">
        <v>0</v>
      </c>
      <c r="I128" s="2">
        <v>0</v>
      </c>
      <c r="J128" s="2">
        <v>0</v>
      </c>
      <c r="K128" s="2">
        <v>0</v>
      </c>
      <c r="L128" s="2">
        <v>0</v>
      </c>
      <c r="M128" s="2">
        <v>0</v>
      </c>
      <c r="N128" s="2">
        <v>0</v>
      </c>
      <c r="O128" s="2">
        <v>0</v>
      </c>
      <c r="P128" s="2">
        <v>0</v>
      </c>
      <c r="Q128" s="2">
        <v>0</v>
      </c>
      <c r="R128" s="2">
        <v>0</v>
      </c>
      <c r="S128" s="2">
        <v>0</v>
      </c>
      <c r="T128" s="2">
        <v>0</v>
      </c>
      <c r="U128" s="2">
        <v>0</v>
      </c>
      <c r="V128" s="2">
        <v>0</v>
      </c>
      <c r="W128" s="2">
        <v>0</v>
      </c>
      <c r="X128" s="2">
        <v>0</v>
      </c>
      <c r="Y128" s="2">
        <v>0</v>
      </c>
      <c r="Z128" s="2">
        <v>0</v>
      </c>
      <c r="AA128" s="2">
        <v>0</v>
      </c>
      <c r="AB128" s="2">
        <v>0</v>
      </c>
      <c r="AC128" s="2">
        <v>0</v>
      </c>
      <c r="AD128" s="2">
        <v>0</v>
      </c>
      <c r="AE128" s="2">
        <v>0</v>
      </c>
      <c r="AF128" s="2">
        <v>0</v>
      </c>
      <c r="AG128" s="2">
        <v>0</v>
      </c>
      <c r="AH128" s="2">
        <v>0</v>
      </c>
      <c r="AI128" s="2">
        <v>0</v>
      </c>
      <c r="AJ128" s="8">
        <v>0</v>
      </c>
    </row>
    <row r="129" spans="1:36" x14ac:dyDescent="0.2">
      <c r="A129" s="8" t="s">
        <v>149</v>
      </c>
      <c r="B129" s="2">
        <v>0</v>
      </c>
      <c r="C129" s="2">
        <v>0</v>
      </c>
      <c r="D129" s="2">
        <v>0</v>
      </c>
      <c r="E129" s="2">
        <v>0</v>
      </c>
      <c r="F129" s="2">
        <v>0</v>
      </c>
      <c r="G129" s="2">
        <v>0</v>
      </c>
      <c r="H129" s="2">
        <v>0</v>
      </c>
      <c r="I129" s="2">
        <v>0</v>
      </c>
      <c r="J129" s="2">
        <v>0</v>
      </c>
      <c r="K129" s="2">
        <v>0</v>
      </c>
      <c r="L129" s="2">
        <v>0</v>
      </c>
      <c r="M129" s="2">
        <v>0</v>
      </c>
      <c r="N129" s="2">
        <v>0</v>
      </c>
      <c r="O129" s="2">
        <v>0</v>
      </c>
      <c r="P129" s="2">
        <v>19.100000000000001</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8">
        <v>0</v>
      </c>
    </row>
    <row r="130" spans="1:36" x14ac:dyDescent="0.2">
      <c r="A130" s="8" t="s">
        <v>151</v>
      </c>
      <c r="B130" s="2">
        <v>0</v>
      </c>
      <c r="C130" s="2">
        <v>0</v>
      </c>
      <c r="D130" s="2">
        <v>0</v>
      </c>
      <c r="E130" s="2">
        <v>0</v>
      </c>
      <c r="F130" s="2">
        <v>0</v>
      </c>
      <c r="G130" s="2">
        <v>0</v>
      </c>
      <c r="H130" s="2">
        <v>0</v>
      </c>
      <c r="I130" s="2">
        <v>0</v>
      </c>
      <c r="J130" s="2">
        <v>0</v>
      </c>
      <c r="K130" s="2">
        <v>0</v>
      </c>
      <c r="L130" s="2">
        <v>0</v>
      </c>
      <c r="M130" s="2">
        <v>0</v>
      </c>
      <c r="N130" s="2">
        <v>0</v>
      </c>
      <c r="O130" s="2">
        <v>0</v>
      </c>
      <c r="P130" s="2">
        <v>6.1</v>
      </c>
      <c r="Q130" s="2">
        <v>0</v>
      </c>
      <c r="R130" s="2">
        <v>22.5</v>
      </c>
      <c r="S130" s="2">
        <v>27.2</v>
      </c>
      <c r="T130" s="2">
        <v>8.1</v>
      </c>
      <c r="U130" s="2">
        <v>5.0999999999999996</v>
      </c>
      <c r="V130" s="2">
        <v>0</v>
      </c>
      <c r="W130" s="2">
        <v>0</v>
      </c>
      <c r="X130" s="2">
        <v>0</v>
      </c>
      <c r="Y130" s="2">
        <v>0</v>
      </c>
      <c r="Z130" s="2">
        <v>0</v>
      </c>
      <c r="AA130" s="2">
        <v>0</v>
      </c>
      <c r="AB130" s="2">
        <v>0</v>
      </c>
      <c r="AC130" s="2">
        <v>0</v>
      </c>
      <c r="AD130" s="2">
        <v>0</v>
      </c>
      <c r="AE130" s="2">
        <v>0</v>
      </c>
      <c r="AF130" s="2">
        <v>0</v>
      </c>
      <c r="AG130" s="2">
        <v>0</v>
      </c>
      <c r="AH130" s="2">
        <v>0</v>
      </c>
      <c r="AI130" s="2">
        <v>0</v>
      </c>
      <c r="AJ130" s="8">
        <v>0</v>
      </c>
    </row>
    <row r="131" spans="1:36" x14ac:dyDescent="0.2">
      <c r="A131" s="8" t="s">
        <v>152</v>
      </c>
      <c r="B131" s="2">
        <v>0</v>
      </c>
      <c r="C131" s="2">
        <v>0</v>
      </c>
      <c r="D131" s="2">
        <v>0</v>
      </c>
      <c r="E131" s="2">
        <v>0</v>
      </c>
      <c r="F131" s="2">
        <v>1.6</v>
      </c>
      <c r="G131" s="2">
        <v>0</v>
      </c>
      <c r="H131" s="2">
        <v>0</v>
      </c>
      <c r="I131" s="2">
        <v>0</v>
      </c>
      <c r="J131" s="2">
        <v>19.5</v>
      </c>
      <c r="K131" s="2">
        <v>0</v>
      </c>
      <c r="L131" s="2">
        <v>0</v>
      </c>
      <c r="M131" s="2">
        <v>0</v>
      </c>
      <c r="N131" s="2">
        <v>0</v>
      </c>
      <c r="O131" s="2">
        <v>0</v>
      </c>
      <c r="P131" s="2">
        <v>0</v>
      </c>
      <c r="Q131" s="2">
        <v>0</v>
      </c>
      <c r="R131" s="2">
        <v>0</v>
      </c>
      <c r="S131" s="2">
        <v>0</v>
      </c>
      <c r="T131" s="2">
        <v>0</v>
      </c>
      <c r="U131" s="2">
        <v>0</v>
      </c>
      <c r="V131" s="2">
        <v>0</v>
      </c>
      <c r="W131" s="2">
        <v>0</v>
      </c>
      <c r="X131" s="2">
        <v>0</v>
      </c>
      <c r="Y131" s="2">
        <v>0</v>
      </c>
      <c r="Z131" s="2">
        <v>0</v>
      </c>
      <c r="AA131" s="2">
        <v>0</v>
      </c>
      <c r="AB131" s="2">
        <v>0</v>
      </c>
      <c r="AC131" s="2">
        <v>0</v>
      </c>
      <c r="AD131" s="2">
        <v>0</v>
      </c>
      <c r="AE131" s="2">
        <v>0</v>
      </c>
      <c r="AF131" s="2">
        <v>0</v>
      </c>
      <c r="AG131" s="2">
        <v>0</v>
      </c>
      <c r="AH131" s="2">
        <v>0</v>
      </c>
      <c r="AI131" s="2">
        <v>0</v>
      </c>
      <c r="AJ131" s="8">
        <v>0</v>
      </c>
    </row>
    <row r="132" spans="1:36" x14ac:dyDescent="0.2">
      <c r="A132" s="8" t="s">
        <v>153</v>
      </c>
      <c r="B132" s="2">
        <v>0</v>
      </c>
      <c r="C132" s="2">
        <v>0</v>
      </c>
      <c r="D132" s="2">
        <v>3.8</v>
      </c>
      <c r="E132" s="2">
        <v>0</v>
      </c>
      <c r="F132" s="2">
        <v>0</v>
      </c>
      <c r="G132" s="2">
        <v>0</v>
      </c>
      <c r="H132" s="2">
        <v>0</v>
      </c>
      <c r="I132" s="2">
        <v>0</v>
      </c>
      <c r="J132" s="2">
        <v>0</v>
      </c>
      <c r="K132" s="2">
        <v>0</v>
      </c>
      <c r="L132" s="2">
        <v>0</v>
      </c>
      <c r="M132" s="2">
        <v>0</v>
      </c>
      <c r="N132" s="2">
        <v>0</v>
      </c>
      <c r="O132" s="2">
        <v>0</v>
      </c>
      <c r="P132" s="2">
        <v>0</v>
      </c>
      <c r="Q132" s="2">
        <v>0</v>
      </c>
      <c r="R132" s="2">
        <v>0</v>
      </c>
      <c r="S132" s="2">
        <v>0</v>
      </c>
      <c r="T132" s="2">
        <v>0</v>
      </c>
      <c r="U132" s="2">
        <v>0</v>
      </c>
      <c r="V132" s="2">
        <v>0</v>
      </c>
      <c r="W132" s="2">
        <v>0</v>
      </c>
      <c r="X132" s="2">
        <v>0</v>
      </c>
      <c r="Y132" s="2">
        <v>0</v>
      </c>
      <c r="Z132" s="2">
        <v>0</v>
      </c>
      <c r="AA132" s="2">
        <v>0</v>
      </c>
      <c r="AB132" s="2">
        <v>0</v>
      </c>
      <c r="AC132" s="2">
        <v>0</v>
      </c>
      <c r="AD132" s="2">
        <v>0</v>
      </c>
      <c r="AE132" s="2">
        <v>0</v>
      </c>
      <c r="AF132" s="2">
        <v>0</v>
      </c>
      <c r="AG132" s="2">
        <v>0</v>
      </c>
      <c r="AH132" s="2">
        <v>0</v>
      </c>
      <c r="AI132" s="2">
        <v>0</v>
      </c>
      <c r="AJ132" s="8">
        <v>0</v>
      </c>
    </row>
    <row r="133" spans="1:36" x14ac:dyDescent="0.2">
      <c r="A133" s="8" t="s">
        <v>165</v>
      </c>
      <c r="B133" s="2">
        <v>0</v>
      </c>
      <c r="C133" s="2">
        <v>0</v>
      </c>
      <c r="D133" s="2">
        <v>0</v>
      </c>
      <c r="E133" s="2">
        <v>0</v>
      </c>
      <c r="F133" s="2">
        <v>0</v>
      </c>
      <c r="G133" s="2">
        <v>0</v>
      </c>
      <c r="H133" s="2">
        <v>0</v>
      </c>
      <c r="I133" s="2">
        <v>0</v>
      </c>
      <c r="J133" s="2">
        <v>0</v>
      </c>
      <c r="K133" s="2">
        <v>0</v>
      </c>
      <c r="L133" s="2">
        <v>0</v>
      </c>
      <c r="M133" s="2">
        <v>0</v>
      </c>
      <c r="N133" s="2">
        <v>0</v>
      </c>
      <c r="O133" s="2">
        <v>0</v>
      </c>
      <c r="P133" s="2">
        <v>0</v>
      </c>
      <c r="Q133" s="2">
        <v>0</v>
      </c>
      <c r="R133" s="2">
        <v>0</v>
      </c>
      <c r="S133" s="2">
        <v>0</v>
      </c>
      <c r="T133" s="2">
        <v>0</v>
      </c>
      <c r="U133" s="2">
        <v>0</v>
      </c>
      <c r="V133" s="2">
        <v>0</v>
      </c>
      <c r="W133" s="2">
        <v>0</v>
      </c>
      <c r="X133" s="2">
        <v>0</v>
      </c>
      <c r="Y133" s="2">
        <v>0</v>
      </c>
      <c r="Z133" s="2">
        <v>0</v>
      </c>
      <c r="AA133" s="2">
        <v>0</v>
      </c>
      <c r="AB133" s="2">
        <v>0</v>
      </c>
      <c r="AC133" s="2">
        <v>0</v>
      </c>
      <c r="AD133" s="2">
        <v>0</v>
      </c>
      <c r="AE133" s="2">
        <v>0</v>
      </c>
      <c r="AF133" s="2">
        <v>0</v>
      </c>
      <c r="AG133" s="2">
        <v>0</v>
      </c>
      <c r="AH133" s="2">
        <v>0</v>
      </c>
      <c r="AI133" s="2">
        <v>1.1000000000000001</v>
      </c>
      <c r="AJ133" s="8">
        <v>0</v>
      </c>
    </row>
    <row r="134" spans="1:36" x14ac:dyDescent="0.2">
      <c r="A134" s="9" t="s">
        <v>192</v>
      </c>
      <c r="B134" s="4">
        <v>0</v>
      </c>
      <c r="C134" s="4">
        <v>0</v>
      </c>
      <c r="D134" s="4">
        <v>0</v>
      </c>
      <c r="E134" s="4">
        <v>0</v>
      </c>
      <c r="F134" s="4">
        <v>0</v>
      </c>
      <c r="G134" s="4">
        <v>0</v>
      </c>
      <c r="H134" s="4">
        <v>0</v>
      </c>
      <c r="I134" s="4">
        <v>0</v>
      </c>
      <c r="J134" s="4">
        <v>0</v>
      </c>
      <c r="K134" s="4">
        <v>0</v>
      </c>
      <c r="L134" s="4">
        <v>0</v>
      </c>
      <c r="M134" s="4">
        <v>0</v>
      </c>
      <c r="N134" s="4">
        <v>0</v>
      </c>
      <c r="O134" s="4">
        <v>0</v>
      </c>
      <c r="P134" s="4">
        <v>0</v>
      </c>
      <c r="Q134" s="4">
        <v>0</v>
      </c>
      <c r="R134" s="4">
        <v>0</v>
      </c>
      <c r="S134" s="4">
        <v>0</v>
      </c>
      <c r="T134" s="4">
        <v>0</v>
      </c>
      <c r="U134" s="4">
        <v>1.9</v>
      </c>
      <c r="V134" s="4">
        <v>0</v>
      </c>
      <c r="W134" s="4">
        <v>0</v>
      </c>
      <c r="X134" s="4">
        <v>0</v>
      </c>
      <c r="Y134" s="4">
        <v>0</v>
      </c>
      <c r="Z134" s="4">
        <v>0</v>
      </c>
      <c r="AA134" s="4">
        <v>0</v>
      </c>
      <c r="AB134" s="4">
        <v>0</v>
      </c>
      <c r="AC134" s="4">
        <v>0</v>
      </c>
      <c r="AD134" s="4">
        <v>0</v>
      </c>
      <c r="AE134" s="4">
        <v>0</v>
      </c>
      <c r="AF134" s="4">
        <v>0</v>
      </c>
      <c r="AG134" s="4">
        <v>0</v>
      </c>
      <c r="AH134" s="4">
        <v>0</v>
      </c>
      <c r="AI134" s="4">
        <v>0</v>
      </c>
      <c r="AJ134" s="4">
        <v>0</v>
      </c>
    </row>
    <row r="135" spans="1:36" x14ac:dyDescent="0.2">
      <c r="A135" s="8" t="s">
        <v>193</v>
      </c>
      <c r="AA135" s="2"/>
      <c r="AC135" s="2"/>
      <c r="AD135" s="2"/>
      <c r="AE135" s="2"/>
      <c r="AF135" s="2"/>
      <c r="AG135" s="2"/>
      <c r="AH135" s="2"/>
      <c r="AI135" s="2"/>
    </row>
    <row r="136" spans="1:36" x14ac:dyDescent="0.2">
      <c r="A136" s="20" t="s">
        <v>194</v>
      </c>
      <c r="E136" s="29"/>
      <c r="H136" s="29"/>
      <c r="K136" s="22"/>
      <c r="L136" s="11"/>
      <c r="M136" s="25"/>
      <c r="N136" s="25"/>
      <c r="O136" s="25"/>
      <c r="P136" s="8"/>
      <c r="R136" s="8"/>
      <c r="S136" s="8"/>
      <c r="T136" s="8"/>
      <c r="U136" s="8"/>
      <c r="V136" s="8"/>
      <c r="W136" s="8"/>
      <c r="X136" s="8"/>
      <c r="Y136" s="8"/>
      <c r="Z136" s="8"/>
      <c r="AB136" s="8"/>
    </row>
    <row r="137" spans="1:36" x14ac:dyDescent="0.2">
      <c r="A137" s="8" t="s">
        <v>201</v>
      </c>
      <c r="Y137" s="30"/>
      <c r="Z137" s="30"/>
      <c r="AA137" s="30"/>
      <c r="AB137" s="30"/>
    </row>
    <row r="138" spans="1:36" x14ac:dyDescent="0.2">
      <c r="A138" s="8" t="s">
        <v>167</v>
      </c>
      <c r="Y138" s="30"/>
      <c r="Z138" s="30"/>
      <c r="AA138" s="30"/>
      <c r="AB138" s="30"/>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Contents</vt:lpstr>
      <vt:lpstr>Table46</vt:lpstr>
      <vt:lpstr>Table47</vt:lpstr>
      <vt:lpstr>Table48</vt:lpstr>
      <vt:lpstr>Table46!Print_Area</vt:lpstr>
      <vt:lpstr>Table47!Print_Area</vt:lpstr>
      <vt:lpstr>Table47!Print_Titles</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honey production and trade</dc:title>
  <dc:subject>Agricultural Economics</dc:subject>
  <dc:creator>Vidalina Abadam</dc:creator>
  <cp:keywords>honey, per capita consumption, USDA, U.S. Department of Agriculture, ERS, Economic Research Service</cp:keywords>
  <cp:lastModifiedBy>Abadam, Vidalina - REE-ERS</cp:lastModifiedBy>
  <dcterms:created xsi:type="dcterms:W3CDTF">2015-06-05T18:17:20Z</dcterms:created>
  <dcterms:modified xsi:type="dcterms:W3CDTF">2024-06-20T15:15:08Z</dcterms:modified>
</cp:coreProperties>
</file>